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AME\AME PENÁPOLIS\LICITAÇÃO OBRA 2026 - SEI\06 - PLANILHA ORÇAMENTÁRIA e MATRIZ\Planilha Site - Com preço e Sem preço\"/>
    </mc:Choice>
  </mc:AlternateContent>
  <xr:revisionPtr revIDLastSave="0" documentId="13_ncr:1_{D5DE23FF-3498-4183-9A55-BD5B833ED043}" xr6:coauthVersionLast="47" xr6:coauthVersionMax="47" xr10:uidLastSave="{00000000-0000-0000-0000-000000000000}"/>
  <bookViews>
    <workbookView xWindow="-120" yWindow="-120" windowWidth="29040" windowHeight="15720" xr2:uid="{2F534A40-A18B-490D-9703-F6D38275431F}"/>
  </bookViews>
  <sheets>
    <sheet name="RESUMO" sheetId="4" r:id="rId1"/>
    <sheet name="PLANILHA" sheetId="1" r:id="rId2"/>
    <sheet name="CRONOGRAMA" sheetId="5" r:id="rId3"/>
  </sheets>
  <definedNames>
    <definedName name="_xlnm._FilterDatabase" localSheetId="2" hidden="1">CRONOGRAMA!$D$8:$E$73</definedName>
    <definedName name="_xlnm._FilterDatabase" localSheetId="1" hidden="1">PLANILHA!$B$7:$K$616</definedName>
    <definedName name="_xlnm.Print_Area" localSheetId="2">CRONOGRAMA!$A$1:$V$74</definedName>
    <definedName name="_xlnm.Print_Area" localSheetId="1">PLANILHA!$B$1:$K$617</definedName>
    <definedName name="_xlnm.Print_Area" localSheetId="0">RESUMO!$A$1:$E$35</definedName>
    <definedName name="BDI_EQUIPAMENTO">PLANILHA!$K$3</definedName>
    <definedName name="BDI_SERVIÇO">PLANILHA!$K$2</definedName>
    <definedName name="_xlnm.Print_Titles" localSheetId="2">CRONOGRAMA!$A:$C,CRONOGRAMA!$1:$6</definedName>
    <definedName name="_xlnm.Print_Titles" localSheetId="1">PLANILHA!$1:$7</definedName>
    <definedName name="TOTAL_GERAL">#REF!</definedName>
    <definedName name="Z_865980F9_7A51_4E14_A9A8_B8134A526061_.wvu.PrintArea" localSheetId="0" hidden="1">RESUMO!$A$1:$E$35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4" i="1" l="1"/>
  <c r="G58" i="1"/>
  <c r="G106" i="1"/>
  <c r="G107" i="1"/>
  <c r="G174" i="1"/>
  <c r="G178" i="1"/>
  <c r="G179" i="1"/>
  <c r="G523" i="1"/>
  <c r="G524" i="1"/>
  <c r="G525" i="1"/>
  <c r="B10" i="4"/>
  <c r="J607" i="1"/>
  <c r="K607" i="1" s="1" a="1"/>
  <c r="K607" i="1" s="1"/>
  <c r="J606" i="1"/>
  <c r="K606" i="1" s="1" a="1"/>
  <c r="K606" i="1" s="1"/>
  <c r="J604" i="1"/>
  <c r="K604" i="1" s="1" a="1"/>
  <c r="K604" i="1" s="1"/>
  <c r="K603" i="1" s="1"/>
  <c r="J602" i="1"/>
  <c r="K602" i="1" s="1" a="1"/>
  <c r="K602" i="1" s="1"/>
  <c r="J601" i="1"/>
  <c r="K601" i="1" s="1" a="1"/>
  <c r="K601" i="1" s="1"/>
  <c r="J600" i="1"/>
  <c r="K600" i="1" s="1" a="1"/>
  <c r="K600" i="1" s="1"/>
  <c r="J599" i="1"/>
  <c r="K599" i="1" s="1" a="1"/>
  <c r="K599" i="1" s="1"/>
  <c r="J598" i="1"/>
  <c r="K598" i="1" s="1" a="1"/>
  <c r="K598" i="1" s="1"/>
  <c r="J597" i="1"/>
  <c r="K597" i="1" s="1" a="1"/>
  <c r="K597" i="1" s="1"/>
  <c r="J596" i="1"/>
  <c r="K596" i="1" s="1" a="1"/>
  <c r="K596" i="1" s="1"/>
  <c r="J595" i="1"/>
  <c r="K595" i="1" s="1" a="1"/>
  <c r="K595" i="1" s="1"/>
  <c r="J594" i="1"/>
  <c r="K594" i="1" s="1" a="1"/>
  <c r="K594" i="1" s="1"/>
  <c r="J593" i="1"/>
  <c r="K593" i="1" s="1" a="1"/>
  <c r="K593" i="1" s="1"/>
  <c r="J592" i="1"/>
  <c r="K592" i="1" s="1" a="1"/>
  <c r="K592" i="1" s="1"/>
  <c r="J591" i="1"/>
  <c r="K591" i="1" s="1" a="1"/>
  <c r="K591" i="1" s="1"/>
  <c r="J590" i="1"/>
  <c r="K590" i="1" s="1" a="1"/>
  <c r="K590" i="1" s="1"/>
  <c r="J589" i="1"/>
  <c r="K589" i="1" s="1" a="1"/>
  <c r="K589" i="1" s="1"/>
  <c r="J588" i="1"/>
  <c r="K588" i="1" s="1" a="1"/>
  <c r="K588" i="1" s="1"/>
  <c r="J587" i="1"/>
  <c r="K587" i="1" s="1" a="1"/>
  <c r="K587" i="1" s="1"/>
  <c r="J586" i="1"/>
  <c r="K586" i="1" s="1" a="1"/>
  <c r="K586" i="1" s="1"/>
  <c r="J585" i="1"/>
  <c r="K585" i="1" s="1" a="1"/>
  <c r="K585" i="1" s="1"/>
  <c r="J584" i="1"/>
  <c r="K584" i="1" s="1" a="1"/>
  <c r="K584" i="1" s="1"/>
  <c r="J583" i="1"/>
  <c r="K583" i="1" s="1" a="1"/>
  <c r="K583" i="1" s="1"/>
  <c r="J582" i="1"/>
  <c r="K582" i="1" s="1" a="1"/>
  <c r="K582" i="1" s="1"/>
  <c r="J581" i="1"/>
  <c r="K581" i="1" s="1" a="1"/>
  <c r="K581" i="1" s="1"/>
  <c r="J580" i="1"/>
  <c r="K580" i="1" s="1" a="1"/>
  <c r="K580" i="1" s="1"/>
  <c r="J579" i="1"/>
  <c r="J578" i="1"/>
  <c r="K578" i="1" s="1" a="1"/>
  <c r="K578" i="1" s="1"/>
  <c r="J575" i="1"/>
  <c r="K575" i="1" s="1" a="1"/>
  <c r="K575" i="1" s="1"/>
  <c r="J574" i="1"/>
  <c r="K574" i="1" s="1" a="1"/>
  <c r="K574" i="1" s="1"/>
  <c r="J573" i="1"/>
  <c r="K573" i="1" s="1" a="1"/>
  <c r="K573" i="1" s="1"/>
  <c r="J572" i="1"/>
  <c r="K572" i="1" s="1" a="1"/>
  <c r="K572" i="1" s="1"/>
  <c r="J571" i="1"/>
  <c r="K571" i="1" s="1" a="1"/>
  <c r="K571" i="1" s="1"/>
  <c r="J570" i="1"/>
  <c r="K570" i="1" s="1" a="1"/>
  <c r="K570" i="1" s="1"/>
  <c r="J569" i="1"/>
  <c r="K569" i="1" s="1" a="1"/>
  <c r="K569" i="1" s="1"/>
  <c r="J568" i="1"/>
  <c r="K568" i="1" s="1" a="1"/>
  <c r="K568" i="1" s="1"/>
  <c r="J567" i="1"/>
  <c r="K567" i="1" s="1" a="1"/>
  <c r="K567" i="1" s="1"/>
  <c r="J566" i="1"/>
  <c r="K566" i="1" s="1" a="1"/>
  <c r="K566" i="1" s="1"/>
  <c r="J565" i="1"/>
  <c r="K565" i="1" s="1" a="1"/>
  <c r="K565" i="1" s="1"/>
  <c r="J564" i="1"/>
  <c r="K564" i="1" s="1" a="1"/>
  <c r="K564" i="1" s="1"/>
  <c r="J563" i="1"/>
  <c r="K563" i="1" s="1" a="1"/>
  <c r="K563" i="1" s="1"/>
  <c r="J562" i="1"/>
  <c r="K562" i="1" s="1" a="1"/>
  <c r="K562" i="1" s="1"/>
  <c r="J561" i="1"/>
  <c r="K561" i="1" s="1" a="1"/>
  <c r="K561" i="1" s="1"/>
  <c r="J560" i="1"/>
  <c r="K560" i="1" s="1" a="1"/>
  <c r="K560" i="1" s="1"/>
  <c r="J559" i="1"/>
  <c r="K559" i="1" s="1" a="1"/>
  <c r="K559" i="1" s="1"/>
  <c r="J558" i="1"/>
  <c r="K558" i="1" s="1" a="1"/>
  <c r="K558" i="1" s="1"/>
  <c r="J557" i="1"/>
  <c r="K557" i="1" s="1" a="1"/>
  <c r="K557" i="1" s="1"/>
  <c r="J556" i="1"/>
  <c r="K556" i="1" s="1" a="1"/>
  <c r="K556" i="1" s="1"/>
  <c r="J554" i="1"/>
  <c r="K554" i="1" s="1" a="1"/>
  <c r="K554" i="1" s="1"/>
  <c r="J553" i="1"/>
  <c r="K553" i="1" s="1" a="1"/>
  <c r="K553" i="1" s="1"/>
  <c r="J552" i="1"/>
  <c r="K552" i="1" s="1" a="1"/>
  <c r="K552" i="1" s="1"/>
  <c r="J551" i="1"/>
  <c r="K551" i="1" s="1" a="1"/>
  <c r="K551" i="1" s="1"/>
  <c r="J550" i="1"/>
  <c r="K550" i="1" s="1" a="1"/>
  <c r="K550" i="1" s="1"/>
  <c r="J549" i="1"/>
  <c r="K549" i="1" s="1" a="1"/>
  <c r="K549" i="1" s="1"/>
  <c r="J548" i="1"/>
  <c r="K548" i="1" s="1" a="1"/>
  <c r="K548" i="1" s="1"/>
  <c r="J547" i="1"/>
  <c r="K547" i="1" s="1" a="1"/>
  <c r="K547" i="1" s="1"/>
  <c r="J546" i="1"/>
  <c r="K546" i="1" s="1" a="1"/>
  <c r="K546" i="1" s="1"/>
  <c r="J545" i="1"/>
  <c r="K545" i="1" s="1" a="1"/>
  <c r="K545" i="1" s="1"/>
  <c r="J544" i="1"/>
  <c r="K544" i="1" s="1" a="1"/>
  <c r="K544" i="1" s="1"/>
  <c r="J543" i="1"/>
  <c r="K543" i="1" s="1" a="1"/>
  <c r="K543" i="1" s="1"/>
  <c r="J542" i="1"/>
  <c r="K542" i="1" s="1" a="1"/>
  <c r="K542" i="1" s="1"/>
  <c r="J541" i="1"/>
  <c r="K541" i="1" s="1" a="1"/>
  <c r="K541" i="1" s="1"/>
  <c r="J540" i="1"/>
  <c r="K540" i="1" s="1" a="1"/>
  <c r="K540" i="1" s="1"/>
  <c r="J539" i="1"/>
  <c r="K539" i="1" s="1" a="1"/>
  <c r="K539" i="1" s="1"/>
  <c r="J538" i="1"/>
  <c r="K538" i="1" s="1" a="1"/>
  <c r="K538" i="1" s="1"/>
  <c r="J537" i="1"/>
  <c r="K537" i="1" s="1" a="1"/>
  <c r="K537" i="1" s="1"/>
  <c r="J536" i="1"/>
  <c r="K536" i="1" s="1" a="1"/>
  <c r="K536" i="1" s="1"/>
  <c r="J535" i="1"/>
  <c r="K535" i="1" s="1" a="1"/>
  <c r="K535" i="1" s="1"/>
  <c r="J534" i="1"/>
  <c r="K534" i="1" s="1" a="1"/>
  <c r="K534" i="1" s="1"/>
  <c r="J533" i="1"/>
  <c r="K533" i="1" s="1" a="1"/>
  <c r="K533" i="1" s="1"/>
  <c r="J532" i="1"/>
  <c r="K532" i="1" s="1" a="1"/>
  <c r="K532" i="1" s="1"/>
  <c r="J531" i="1"/>
  <c r="K531" i="1" s="1" a="1"/>
  <c r="K531" i="1" s="1"/>
  <c r="J530" i="1"/>
  <c r="K530" i="1" s="1" a="1"/>
  <c r="K530" i="1" s="1"/>
  <c r="J529" i="1"/>
  <c r="K529" i="1" s="1" a="1"/>
  <c r="K529" i="1" s="1"/>
  <c r="J528" i="1"/>
  <c r="K528" i="1" s="1" a="1"/>
  <c r="K528" i="1" s="1"/>
  <c r="J527" i="1"/>
  <c r="K527" i="1" s="1" a="1"/>
  <c r="K527" i="1" s="1"/>
  <c r="J526" i="1"/>
  <c r="K526" i="1" s="1" a="1"/>
  <c r="K526" i="1" s="1"/>
  <c r="J522" i="1"/>
  <c r="K522" i="1" s="1" a="1"/>
  <c r="K522" i="1" s="1"/>
  <c r="J521" i="1"/>
  <c r="K521" i="1" s="1" a="1"/>
  <c r="K521" i="1" s="1"/>
  <c r="J520" i="1"/>
  <c r="K520" i="1" s="1" a="1"/>
  <c r="K520" i="1" s="1"/>
  <c r="J519" i="1"/>
  <c r="K519" i="1" s="1" a="1"/>
  <c r="K519" i="1" s="1"/>
  <c r="J518" i="1"/>
  <c r="K518" i="1" s="1" a="1"/>
  <c r="K518" i="1" s="1"/>
  <c r="J517" i="1"/>
  <c r="K517" i="1" s="1" a="1"/>
  <c r="K517" i="1" s="1"/>
  <c r="J516" i="1"/>
  <c r="K516" i="1" s="1" a="1"/>
  <c r="K516" i="1" s="1"/>
  <c r="J515" i="1"/>
  <c r="K515" i="1" s="1" a="1"/>
  <c r="K515" i="1" s="1"/>
  <c r="J514" i="1"/>
  <c r="K514" i="1" s="1" a="1"/>
  <c r="K514" i="1" s="1"/>
  <c r="J513" i="1"/>
  <c r="K513" i="1" s="1" a="1"/>
  <c r="K513" i="1" s="1"/>
  <c r="J512" i="1"/>
  <c r="K512" i="1" s="1" a="1"/>
  <c r="K512" i="1" s="1"/>
  <c r="J511" i="1"/>
  <c r="K511" i="1" s="1" a="1"/>
  <c r="K511" i="1" s="1"/>
  <c r="J510" i="1"/>
  <c r="K510" i="1" s="1" a="1"/>
  <c r="K510" i="1" s="1"/>
  <c r="J509" i="1"/>
  <c r="K509" i="1" s="1" a="1"/>
  <c r="K509" i="1" s="1"/>
  <c r="J508" i="1"/>
  <c r="K508" i="1" s="1" a="1"/>
  <c r="K508" i="1" s="1"/>
  <c r="J507" i="1"/>
  <c r="K507" i="1" s="1" a="1"/>
  <c r="K507" i="1" s="1"/>
  <c r="J506" i="1"/>
  <c r="K506" i="1" s="1" a="1"/>
  <c r="K506" i="1" s="1"/>
  <c r="J505" i="1"/>
  <c r="K505" i="1" s="1" a="1"/>
  <c r="K505" i="1" s="1"/>
  <c r="J504" i="1"/>
  <c r="K504" i="1" s="1" a="1"/>
  <c r="K504" i="1" s="1"/>
  <c r="J503" i="1"/>
  <c r="K503" i="1" s="1" a="1"/>
  <c r="K503" i="1" s="1"/>
  <c r="J502" i="1"/>
  <c r="K502" i="1" s="1" a="1"/>
  <c r="K502" i="1" s="1"/>
  <c r="J501" i="1"/>
  <c r="K501" i="1" s="1" a="1"/>
  <c r="K501" i="1" s="1"/>
  <c r="J500" i="1"/>
  <c r="K500" i="1" s="1" a="1"/>
  <c r="K500" i="1" s="1"/>
  <c r="J499" i="1"/>
  <c r="K499" i="1" s="1" a="1"/>
  <c r="K499" i="1" s="1"/>
  <c r="J498" i="1"/>
  <c r="K498" i="1" s="1" a="1"/>
  <c r="K498" i="1" s="1"/>
  <c r="J497" i="1"/>
  <c r="K497" i="1" s="1" a="1"/>
  <c r="K497" i="1" s="1"/>
  <c r="J496" i="1"/>
  <c r="K496" i="1" s="1" a="1"/>
  <c r="K496" i="1" s="1"/>
  <c r="J495" i="1"/>
  <c r="K495" i="1" s="1" a="1"/>
  <c r="K495" i="1" s="1"/>
  <c r="J494" i="1"/>
  <c r="K494" i="1" s="1" a="1"/>
  <c r="K494" i="1" s="1"/>
  <c r="J493" i="1"/>
  <c r="K493" i="1" s="1" a="1"/>
  <c r="K493" i="1" s="1"/>
  <c r="J492" i="1"/>
  <c r="K492" i="1" s="1" a="1"/>
  <c r="K492" i="1" s="1"/>
  <c r="J491" i="1"/>
  <c r="K491" i="1" s="1" a="1"/>
  <c r="K491" i="1" s="1"/>
  <c r="J490" i="1"/>
  <c r="K490" i="1" s="1" a="1"/>
  <c r="K490" i="1" s="1"/>
  <c r="J489" i="1"/>
  <c r="K489" i="1" s="1" a="1"/>
  <c r="K489" i="1" s="1"/>
  <c r="J488" i="1"/>
  <c r="K488" i="1" s="1" a="1"/>
  <c r="K488" i="1" s="1"/>
  <c r="J487" i="1"/>
  <c r="K487" i="1" s="1" a="1"/>
  <c r="K487" i="1" s="1"/>
  <c r="J486" i="1"/>
  <c r="K486" i="1" s="1" a="1"/>
  <c r="K486" i="1" s="1"/>
  <c r="J485" i="1"/>
  <c r="K485" i="1" s="1" a="1"/>
  <c r="K485" i="1" s="1"/>
  <c r="J484" i="1"/>
  <c r="K484" i="1" s="1" a="1"/>
  <c r="K484" i="1" s="1"/>
  <c r="J483" i="1"/>
  <c r="K483" i="1" s="1" a="1"/>
  <c r="K483" i="1" s="1"/>
  <c r="J482" i="1"/>
  <c r="K482" i="1" s="1" a="1"/>
  <c r="K482" i="1" s="1"/>
  <c r="J481" i="1"/>
  <c r="K481" i="1" s="1" a="1"/>
  <c r="K481" i="1" s="1"/>
  <c r="J480" i="1"/>
  <c r="K480" i="1" s="1" a="1"/>
  <c r="K480" i="1" s="1"/>
  <c r="J479" i="1"/>
  <c r="K479" i="1" s="1" a="1"/>
  <c r="K479" i="1" s="1"/>
  <c r="J478" i="1"/>
  <c r="K478" i="1" s="1" a="1"/>
  <c r="K478" i="1" s="1"/>
  <c r="J477" i="1"/>
  <c r="K477" i="1" s="1" a="1"/>
  <c r="K477" i="1" s="1"/>
  <c r="J476" i="1"/>
  <c r="K476" i="1" s="1" a="1"/>
  <c r="K476" i="1" s="1"/>
  <c r="J475" i="1"/>
  <c r="K475" i="1" s="1" a="1"/>
  <c r="K475" i="1" s="1"/>
  <c r="J474" i="1"/>
  <c r="J472" i="1"/>
  <c r="K472" i="1" s="1" a="1"/>
  <c r="K472" i="1" s="1"/>
  <c r="J471" i="1"/>
  <c r="K471" i="1" s="1" a="1"/>
  <c r="K471" i="1" s="1"/>
  <c r="J470" i="1"/>
  <c r="K470" i="1" s="1" a="1"/>
  <c r="K470" i="1" s="1"/>
  <c r="J469" i="1"/>
  <c r="K469" i="1" s="1" a="1"/>
  <c r="K469" i="1" s="1"/>
  <c r="J468" i="1"/>
  <c r="K468" i="1" s="1" a="1"/>
  <c r="K468" i="1" s="1"/>
  <c r="J467" i="1"/>
  <c r="K467" i="1" s="1" a="1"/>
  <c r="K467" i="1" s="1"/>
  <c r="J466" i="1"/>
  <c r="K466" i="1" s="1" a="1"/>
  <c r="K466" i="1" s="1"/>
  <c r="J465" i="1"/>
  <c r="K465" i="1" s="1" a="1"/>
  <c r="K465" i="1" s="1"/>
  <c r="J464" i="1"/>
  <c r="K464" i="1" s="1" a="1"/>
  <c r="K464" i="1" s="1"/>
  <c r="J463" i="1"/>
  <c r="K463" i="1" s="1" a="1"/>
  <c r="K463" i="1" s="1"/>
  <c r="J462" i="1"/>
  <c r="K462" i="1" s="1" a="1"/>
  <c r="K462" i="1" s="1"/>
  <c r="J461" i="1"/>
  <c r="K461" i="1" s="1" a="1"/>
  <c r="K461" i="1" s="1"/>
  <c r="J460" i="1"/>
  <c r="K460" i="1" s="1" a="1"/>
  <c r="K460" i="1" s="1"/>
  <c r="J459" i="1"/>
  <c r="K459" i="1" s="1" a="1"/>
  <c r="K459" i="1" s="1"/>
  <c r="J458" i="1"/>
  <c r="K458" i="1" s="1" a="1"/>
  <c r="K458" i="1" s="1"/>
  <c r="J457" i="1"/>
  <c r="K457" i="1" s="1" a="1"/>
  <c r="K457" i="1" s="1"/>
  <c r="J456" i="1"/>
  <c r="K456" i="1" s="1" a="1"/>
  <c r="K456" i="1" s="1"/>
  <c r="J455" i="1"/>
  <c r="K455" i="1" s="1" a="1"/>
  <c r="K455" i="1" s="1"/>
  <c r="J454" i="1"/>
  <c r="K454" i="1" s="1" a="1"/>
  <c r="K454" i="1" s="1"/>
  <c r="J453" i="1"/>
  <c r="K453" i="1" s="1" a="1"/>
  <c r="K453" i="1" s="1"/>
  <c r="J452" i="1"/>
  <c r="K452" i="1" s="1" a="1"/>
  <c r="K452" i="1" s="1"/>
  <c r="J451" i="1"/>
  <c r="K451" i="1" s="1" a="1"/>
  <c r="K451" i="1" s="1"/>
  <c r="J450" i="1"/>
  <c r="K450" i="1" s="1" a="1"/>
  <c r="K450" i="1" s="1"/>
  <c r="J449" i="1"/>
  <c r="K449" i="1" s="1" a="1"/>
  <c r="K449" i="1" s="1"/>
  <c r="J448" i="1"/>
  <c r="K448" i="1" s="1" a="1"/>
  <c r="K448" i="1" s="1"/>
  <c r="J447" i="1"/>
  <c r="K447" i="1" s="1" a="1"/>
  <c r="K447" i="1" s="1"/>
  <c r="J446" i="1"/>
  <c r="K446" i="1" s="1" a="1"/>
  <c r="K446" i="1" s="1"/>
  <c r="J445" i="1"/>
  <c r="J444" i="1"/>
  <c r="K444" i="1" s="1" a="1"/>
  <c r="K444" i="1" s="1"/>
  <c r="J442" i="1"/>
  <c r="K442" i="1" s="1" a="1"/>
  <c r="K442" i="1" s="1"/>
  <c r="J441" i="1"/>
  <c r="K441" i="1" s="1" a="1"/>
  <c r="K441" i="1" s="1"/>
  <c r="J440" i="1"/>
  <c r="K440" i="1" s="1" a="1"/>
  <c r="K440" i="1" s="1"/>
  <c r="J439" i="1"/>
  <c r="K439" i="1" s="1" a="1"/>
  <c r="K439" i="1" s="1"/>
  <c r="J438" i="1"/>
  <c r="K438" i="1" s="1" a="1"/>
  <c r="K438" i="1" s="1"/>
  <c r="J437" i="1"/>
  <c r="K437" i="1" s="1" a="1"/>
  <c r="K437" i="1" s="1"/>
  <c r="J436" i="1"/>
  <c r="K436" i="1" s="1" a="1"/>
  <c r="K436" i="1" s="1"/>
  <c r="J435" i="1"/>
  <c r="K435" i="1" s="1" a="1"/>
  <c r="K435" i="1" s="1"/>
  <c r="J434" i="1"/>
  <c r="K434" i="1" s="1" a="1"/>
  <c r="K434" i="1" s="1"/>
  <c r="J433" i="1"/>
  <c r="K433" i="1" s="1" a="1"/>
  <c r="K433" i="1" s="1"/>
  <c r="J432" i="1"/>
  <c r="K432" i="1" s="1" a="1"/>
  <c r="K432" i="1" s="1"/>
  <c r="J431" i="1"/>
  <c r="K431" i="1" s="1" a="1"/>
  <c r="K431" i="1" s="1"/>
  <c r="J430" i="1"/>
  <c r="K430" i="1" s="1" a="1"/>
  <c r="K430" i="1" s="1"/>
  <c r="J429" i="1"/>
  <c r="K429" i="1" s="1" a="1"/>
  <c r="K429" i="1" s="1"/>
  <c r="J428" i="1"/>
  <c r="K428" i="1" s="1" a="1"/>
  <c r="K428" i="1" s="1"/>
  <c r="J427" i="1"/>
  <c r="K427" i="1" s="1" a="1"/>
  <c r="K427" i="1" s="1"/>
  <c r="J426" i="1"/>
  <c r="K426" i="1" s="1" a="1"/>
  <c r="K426" i="1" s="1"/>
  <c r="J425" i="1"/>
  <c r="K425" i="1" s="1" a="1"/>
  <c r="K425" i="1" s="1"/>
  <c r="J424" i="1"/>
  <c r="K424" i="1" s="1" a="1"/>
  <c r="K424" i="1" s="1"/>
  <c r="J423" i="1"/>
  <c r="K423" i="1" s="1" a="1"/>
  <c r="K423" i="1" s="1"/>
  <c r="J422" i="1"/>
  <c r="K422" i="1" s="1" a="1"/>
  <c r="K422" i="1" s="1"/>
  <c r="J421" i="1"/>
  <c r="K421" i="1" s="1" a="1"/>
  <c r="K421" i="1" s="1"/>
  <c r="J420" i="1"/>
  <c r="K420" i="1" s="1" a="1"/>
  <c r="K420" i="1" s="1"/>
  <c r="J419" i="1"/>
  <c r="K419" i="1" s="1" a="1"/>
  <c r="K419" i="1" s="1"/>
  <c r="J418" i="1"/>
  <c r="K418" i="1" s="1" a="1"/>
  <c r="K418" i="1" s="1"/>
  <c r="J417" i="1"/>
  <c r="K417" i="1" s="1" a="1"/>
  <c r="K417" i="1" s="1"/>
  <c r="J416" i="1"/>
  <c r="K416" i="1" s="1" a="1"/>
  <c r="K416" i="1" s="1"/>
  <c r="J415" i="1"/>
  <c r="K415" i="1" s="1" a="1"/>
  <c r="K415" i="1" s="1"/>
  <c r="J414" i="1"/>
  <c r="K414" i="1" s="1" a="1"/>
  <c r="K414" i="1" s="1"/>
  <c r="J413" i="1"/>
  <c r="K413" i="1" s="1" a="1"/>
  <c r="K413" i="1" s="1"/>
  <c r="J412" i="1"/>
  <c r="K412" i="1" s="1" a="1"/>
  <c r="K412" i="1" s="1"/>
  <c r="J411" i="1"/>
  <c r="K411" i="1" s="1" a="1"/>
  <c r="K411" i="1" s="1"/>
  <c r="J410" i="1"/>
  <c r="K410" i="1" s="1" a="1"/>
  <c r="K410" i="1" s="1"/>
  <c r="J409" i="1"/>
  <c r="K409" i="1" s="1" a="1"/>
  <c r="K409" i="1" s="1"/>
  <c r="J408" i="1"/>
  <c r="K408" i="1" s="1" a="1"/>
  <c r="K408" i="1" s="1"/>
  <c r="J407" i="1"/>
  <c r="J405" i="1"/>
  <c r="K405" i="1" s="1" a="1"/>
  <c r="K405" i="1" s="1"/>
  <c r="J404" i="1"/>
  <c r="K404" i="1" s="1" a="1"/>
  <c r="K404" i="1" s="1"/>
  <c r="J403" i="1"/>
  <c r="K403" i="1" s="1" a="1"/>
  <c r="K403" i="1" s="1"/>
  <c r="J402" i="1"/>
  <c r="K402" i="1" s="1" a="1"/>
  <c r="K402" i="1" s="1"/>
  <c r="J401" i="1"/>
  <c r="K401" i="1" s="1" a="1"/>
  <c r="K401" i="1" s="1"/>
  <c r="J400" i="1"/>
  <c r="K400" i="1" s="1" a="1"/>
  <c r="K400" i="1" s="1"/>
  <c r="J399" i="1"/>
  <c r="K399" i="1" s="1" a="1"/>
  <c r="K399" i="1" s="1"/>
  <c r="J398" i="1"/>
  <c r="K398" i="1" s="1" a="1"/>
  <c r="K398" i="1" s="1"/>
  <c r="J397" i="1"/>
  <c r="K397" i="1" s="1" a="1"/>
  <c r="K397" i="1" s="1"/>
  <c r="J396" i="1"/>
  <c r="K396" i="1" s="1" a="1"/>
  <c r="K396" i="1" s="1"/>
  <c r="J395" i="1"/>
  <c r="K395" i="1" s="1" a="1"/>
  <c r="K395" i="1" s="1"/>
  <c r="J394" i="1"/>
  <c r="K394" i="1" s="1" a="1"/>
  <c r="K394" i="1" s="1"/>
  <c r="J393" i="1"/>
  <c r="K393" i="1" s="1" a="1"/>
  <c r="K393" i="1" s="1"/>
  <c r="J392" i="1"/>
  <c r="K392" i="1" s="1" a="1"/>
  <c r="K392" i="1" s="1"/>
  <c r="J391" i="1"/>
  <c r="K391" i="1" s="1" a="1"/>
  <c r="K391" i="1" s="1"/>
  <c r="J390" i="1"/>
  <c r="K390" i="1" s="1" a="1"/>
  <c r="K390" i="1" s="1"/>
  <c r="J389" i="1"/>
  <c r="K389" i="1" s="1" a="1"/>
  <c r="K389" i="1" s="1"/>
  <c r="J388" i="1"/>
  <c r="K388" i="1" s="1" a="1"/>
  <c r="K388" i="1" s="1"/>
  <c r="J387" i="1"/>
  <c r="K387" i="1" s="1" a="1"/>
  <c r="K387" i="1" s="1"/>
  <c r="J386" i="1"/>
  <c r="K386" i="1" s="1" a="1"/>
  <c r="K386" i="1" s="1"/>
  <c r="J385" i="1"/>
  <c r="K385" i="1" s="1" a="1"/>
  <c r="K385" i="1" s="1"/>
  <c r="J384" i="1"/>
  <c r="K384" i="1" s="1" a="1"/>
  <c r="K384" i="1" s="1"/>
  <c r="J383" i="1"/>
  <c r="K383" i="1" s="1" a="1"/>
  <c r="K383" i="1" s="1"/>
  <c r="J382" i="1"/>
  <c r="K382" i="1" s="1" a="1"/>
  <c r="K382" i="1" s="1"/>
  <c r="J381" i="1"/>
  <c r="K381" i="1" s="1" a="1"/>
  <c r="K381" i="1" s="1"/>
  <c r="J380" i="1"/>
  <c r="K380" i="1" s="1" a="1"/>
  <c r="K380" i="1" s="1"/>
  <c r="J379" i="1"/>
  <c r="K379" i="1" s="1" a="1"/>
  <c r="K379" i="1" s="1"/>
  <c r="J378" i="1"/>
  <c r="K378" i="1" s="1" a="1"/>
  <c r="K378" i="1" s="1"/>
  <c r="J377" i="1"/>
  <c r="K377" i="1" s="1" a="1"/>
  <c r="K377" i="1" s="1"/>
  <c r="J376" i="1"/>
  <c r="K376" i="1" s="1" a="1"/>
  <c r="K376" i="1" s="1"/>
  <c r="J375" i="1"/>
  <c r="K375" i="1" s="1" a="1"/>
  <c r="K375" i="1" s="1"/>
  <c r="J374" i="1"/>
  <c r="K374" i="1" s="1" a="1"/>
  <c r="K374" i="1" s="1"/>
  <c r="J373" i="1"/>
  <c r="K373" i="1" s="1" a="1"/>
  <c r="K373" i="1" s="1"/>
  <c r="J372" i="1"/>
  <c r="K372" i="1" s="1" a="1"/>
  <c r="K372" i="1" s="1"/>
  <c r="J371" i="1"/>
  <c r="K371" i="1" s="1" a="1"/>
  <c r="K371" i="1" s="1"/>
  <c r="J370" i="1"/>
  <c r="K370" i="1" s="1" a="1"/>
  <c r="K370" i="1" s="1"/>
  <c r="J369" i="1"/>
  <c r="K369" i="1" s="1" a="1"/>
  <c r="K369" i="1" s="1"/>
  <c r="J368" i="1"/>
  <c r="K368" i="1" s="1" a="1"/>
  <c r="K368" i="1" s="1"/>
  <c r="J367" i="1"/>
  <c r="K367" i="1" s="1" a="1"/>
  <c r="K367" i="1" s="1"/>
  <c r="J366" i="1"/>
  <c r="K366" i="1" s="1" a="1"/>
  <c r="K366" i="1" s="1"/>
  <c r="J365" i="1"/>
  <c r="K365" i="1" s="1" a="1"/>
  <c r="K365" i="1" s="1"/>
  <c r="J364" i="1"/>
  <c r="K364" i="1" s="1" a="1"/>
  <c r="K364" i="1" s="1"/>
  <c r="J363" i="1"/>
  <c r="K363" i="1" s="1" a="1"/>
  <c r="K363" i="1" s="1"/>
  <c r="J362" i="1"/>
  <c r="K362" i="1" s="1" a="1"/>
  <c r="K362" i="1" s="1"/>
  <c r="J361" i="1"/>
  <c r="K361" i="1" s="1" a="1"/>
  <c r="K361" i="1" s="1"/>
  <c r="J360" i="1"/>
  <c r="K360" i="1" s="1" a="1"/>
  <c r="K360" i="1" s="1"/>
  <c r="J359" i="1"/>
  <c r="K359" i="1" s="1" a="1"/>
  <c r="K359" i="1" s="1"/>
  <c r="J358" i="1"/>
  <c r="K358" i="1" s="1" a="1"/>
  <c r="K358" i="1" s="1"/>
  <c r="J357" i="1"/>
  <c r="K357" i="1" s="1" a="1"/>
  <c r="K357" i="1" s="1"/>
  <c r="J356" i="1"/>
  <c r="K356" i="1" s="1" a="1"/>
  <c r="K356" i="1" s="1"/>
  <c r="J355" i="1"/>
  <c r="K355" i="1" s="1" a="1"/>
  <c r="K355" i="1" s="1"/>
  <c r="J354" i="1"/>
  <c r="K354" i="1" s="1" a="1"/>
  <c r="K354" i="1" s="1"/>
  <c r="J353" i="1"/>
  <c r="K353" i="1" s="1" a="1"/>
  <c r="K353" i="1" s="1"/>
  <c r="J352" i="1"/>
  <c r="K352" i="1" s="1" a="1"/>
  <c r="K352" i="1" s="1"/>
  <c r="J351" i="1"/>
  <c r="K351" i="1" s="1" a="1"/>
  <c r="K351" i="1" s="1"/>
  <c r="J350" i="1"/>
  <c r="K350" i="1" s="1" a="1"/>
  <c r="K350" i="1" s="1"/>
  <c r="J349" i="1"/>
  <c r="K349" i="1" s="1" a="1"/>
  <c r="K349" i="1" s="1"/>
  <c r="J348" i="1"/>
  <c r="K348" i="1" s="1" a="1"/>
  <c r="K348" i="1" s="1"/>
  <c r="J347" i="1"/>
  <c r="K347" i="1" s="1" a="1"/>
  <c r="K347" i="1" s="1"/>
  <c r="J346" i="1"/>
  <c r="K346" i="1" s="1" a="1"/>
  <c r="K346" i="1" s="1"/>
  <c r="J345" i="1"/>
  <c r="K345" i="1" s="1" a="1"/>
  <c r="K345" i="1" s="1"/>
  <c r="J344" i="1"/>
  <c r="K344" i="1" s="1" a="1"/>
  <c r="K344" i="1" s="1"/>
  <c r="J343" i="1"/>
  <c r="K343" i="1" s="1" a="1"/>
  <c r="K343" i="1" s="1"/>
  <c r="J342" i="1"/>
  <c r="K342" i="1" s="1" a="1"/>
  <c r="K342" i="1" s="1"/>
  <c r="J341" i="1"/>
  <c r="K341" i="1" s="1" a="1"/>
  <c r="K341" i="1" s="1"/>
  <c r="J340" i="1"/>
  <c r="K340" i="1" s="1" a="1"/>
  <c r="K340" i="1" s="1"/>
  <c r="J339" i="1"/>
  <c r="K339" i="1" s="1" a="1"/>
  <c r="K339" i="1" s="1"/>
  <c r="J338" i="1"/>
  <c r="K338" i="1" s="1" a="1"/>
  <c r="K338" i="1" s="1"/>
  <c r="J337" i="1"/>
  <c r="K337" i="1" s="1" a="1"/>
  <c r="K337" i="1" s="1"/>
  <c r="J336" i="1"/>
  <c r="K336" i="1" s="1" a="1"/>
  <c r="K336" i="1" s="1"/>
  <c r="J335" i="1"/>
  <c r="K335" i="1" s="1" a="1"/>
  <c r="K335" i="1" s="1"/>
  <c r="J334" i="1"/>
  <c r="K334" i="1" s="1" a="1"/>
  <c r="K334" i="1" s="1"/>
  <c r="J333" i="1"/>
  <c r="K333" i="1" s="1" a="1"/>
  <c r="K333" i="1" s="1"/>
  <c r="J332" i="1"/>
  <c r="K332" i="1" s="1" a="1"/>
  <c r="K332" i="1" s="1"/>
  <c r="J331" i="1"/>
  <c r="K331" i="1" s="1" a="1"/>
  <c r="K331" i="1" s="1"/>
  <c r="J330" i="1"/>
  <c r="K330" i="1" s="1" a="1"/>
  <c r="K330" i="1" s="1"/>
  <c r="J329" i="1"/>
  <c r="K329" i="1" s="1" a="1"/>
  <c r="K329" i="1" s="1"/>
  <c r="J328" i="1"/>
  <c r="K328" i="1" s="1" a="1"/>
  <c r="K328" i="1" s="1"/>
  <c r="J327" i="1"/>
  <c r="K327" i="1" s="1" a="1"/>
  <c r="K327" i="1" s="1"/>
  <c r="J326" i="1"/>
  <c r="K326" i="1" s="1" a="1"/>
  <c r="K326" i="1" s="1"/>
  <c r="J325" i="1"/>
  <c r="K325" i="1" s="1" a="1"/>
  <c r="K325" i="1" s="1"/>
  <c r="J324" i="1"/>
  <c r="K324" i="1" s="1" a="1"/>
  <c r="K324" i="1" s="1"/>
  <c r="J323" i="1"/>
  <c r="K323" i="1" s="1" a="1"/>
  <c r="K323" i="1" s="1"/>
  <c r="J322" i="1"/>
  <c r="K322" i="1" s="1" a="1"/>
  <c r="K322" i="1" s="1"/>
  <c r="J321" i="1"/>
  <c r="K321" i="1" s="1" a="1"/>
  <c r="K321" i="1" s="1"/>
  <c r="J320" i="1"/>
  <c r="K320" i="1" s="1" a="1"/>
  <c r="K320" i="1" s="1"/>
  <c r="J319" i="1"/>
  <c r="K319" i="1" s="1" a="1"/>
  <c r="K319" i="1" s="1"/>
  <c r="J318" i="1"/>
  <c r="K318" i="1" s="1" a="1"/>
  <c r="K318" i="1" s="1"/>
  <c r="J317" i="1"/>
  <c r="K317" i="1" s="1" a="1"/>
  <c r="K317" i="1" s="1"/>
  <c r="J316" i="1"/>
  <c r="K316" i="1" s="1" a="1"/>
  <c r="K316" i="1" s="1"/>
  <c r="J315" i="1"/>
  <c r="K315" i="1" s="1" a="1"/>
  <c r="K315" i="1" s="1"/>
  <c r="J314" i="1"/>
  <c r="K314" i="1" s="1" a="1"/>
  <c r="K314" i="1" s="1"/>
  <c r="J313" i="1"/>
  <c r="K313" i="1" s="1" a="1"/>
  <c r="K313" i="1" s="1"/>
  <c r="J312" i="1"/>
  <c r="K312" i="1" s="1" a="1"/>
  <c r="K312" i="1" s="1"/>
  <c r="J311" i="1"/>
  <c r="K311" i="1" s="1" a="1"/>
  <c r="K311" i="1" s="1"/>
  <c r="J310" i="1"/>
  <c r="J309" i="1"/>
  <c r="K309" i="1" s="1" a="1"/>
  <c r="K309" i="1" s="1"/>
  <c r="J307" i="1"/>
  <c r="K307" i="1" s="1" a="1"/>
  <c r="K307" i="1" s="1"/>
  <c r="J306" i="1"/>
  <c r="K306" i="1" s="1" a="1"/>
  <c r="K306" i="1" s="1"/>
  <c r="J305" i="1"/>
  <c r="K305" i="1" s="1" a="1"/>
  <c r="K305" i="1" s="1"/>
  <c r="J304" i="1"/>
  <c r="K304" i="1" s="1" a="1"/>
  <c r="K304" i="1" s="1"/>
  <c r="J303" i="1"/>
  <c r="K303" i="1" s="1" a="1"/>
  <c r="K303" i="1" s="1"/>
  <c r="J302" i="1"/>
  <c r="K302" i="1" s="1" a="1"/>
  <c r="K302" i="1" s="1"/>
  <c r="J301" i="1"/>
  <c r="K301" i="1" s="1" a="1"/>
  <c r="K301" i="1" s="1"/>
  <c r="J300" i="1"/>
  <c r="K300" i="1" s="1" a="1"/>
  <c r="K300" i="1" s="1"/>
  <c r="J299" i="1"/>
  <c r="K299" i="1" s="1" a="1"/>
  <c r="K299" i="1" s="1"/>
  <c r="J298" i="1"/>
  <c r="K298" i="1" s="1" a="1"/>
  <c r="K298" i="1" s="1"/>
  <c r="J297" i="1"/>
  <c r="K297" i="1" s="1" a="1"/>
  <c r="K297" i="1" s="1"/>
  <c r="J296" i="1"/>
  <c r="K296" i="1" s="1" a="1"/>
  <c r="K296" i="1" s="1"/>
  <c r="J295" i="1"/>
  <c r="K295" i="1" s="1" a="1"/>
  <c r="K295" i="1" s="1"/>
  <c r="J294" i="1"/>
  <c r="K294" i="1" s="1" a="1"/>
  <c r="K294" i="1" s="1"/>
  <c r="J293" i="1"/>
  <c r="K293" i="1" s="1" a="1"/>
  <c r="K293" i="1" s="1"/>
  <c r="J291" i="1"/>
  <c r="K291" i="1" s="1" a="1"/>
  <c r="K291" i="1" s="1"/>
  <c r="J290" i="1"/>
  <c r="K290" i="1" s="1" a="1"/>
  <c r="K290" i="1" s="1"/>
  <c r="J289" i="1"/>
  <c r="K289" i="1" s="1" a="1"/>
  <c r="K289" i="1" s="1"/>
  <c r="J288" i="1"/>
  <c r="K288" i="1" s="1" a="1"/>
  <c r="K288" i="1" s="1"/>
  <c r="J287" i="1"/>
  <c r="K287" i="1" s="1" a="1"/>
  <c r="K287" i="1" s="1"/>
  <c r="J286" i="1"/>
  <c r="K286" i="1" s="1" a="1"/>
  <c r="K286" i="1" s="1"/>
  <c r="J285" i="1"/>
  <c r="K285" i="1" s="1" a="1"/>
  <c r="K285" i="1" s="1"/>
  <c r="J284" i="1"/>
  <c r="K284" i="1" s="1" a="1"/>
  <c r="K284" i="1" s="1"/>
  <c r="J283" i="1"/>
  <c r="K283" i="1" s="1" a="1"/>
  <c r="K283" i="1" s="1"/>
  <c r="J282" i="1"/>
  <c r="K282" i="1" s="1" a="1"/>
  <c r="K282" i="1" s="1"/>
  <c r="J281" i="1"/>
  <c r="K281" i="1" s="1" a="1"/>
  <c r="K281" i="1" s="1"/>
  <c r="J280" i="1"/>
  <c r="K280" i="1" s="1" a="1"/>
  <c r="K280" i="1" s="1"/>
  <c r="J279" i="1"/>
  <c r="K279" i="1" s="1" a="1"/>
  <c r="K279" i="1" s="1"/>
  <c r="J278" i="1"/>
  <c r="K278" i="1" s="1" a="1"/>
  <c r="K278" i="1" s="1"/>
  <c r="J277" i="1"/>
  <c r="K277" i="1" s="1" a="1"/>
  <c r="K277" i="1" s="1"/>
  <c r="J276" i="1"/>
  <c r="K276" i="1" s="1" a="1"/>
  <c r="K276" i="1" s="1"/>
  <c r="J275" i="1"/>
  <c r="K275" i="1" s="1" a="1"/>
  <c r="K275" i="1" s="1"/>
  <c r="J274" i="1"/>
  <c r="K274" i="1" s="1" a="1"/>
  <c r="K274" i="1" s="1"/>
  <c r="J273" i="1"/>
  <c r="K273" i="1" s="1" a="1"/>
  <c r="K273" i="1" s="1"/>
  <c r="J272" i="1"/>
  <c r="K272" i="1" s="1" a="1"/>
  <c r="K272" i="1" s="1"/>
  <c r="J271" i="1"/>
  <c r="K271" i="1" s="1" a="1"/>
  <c r="K271" i="1" s="1"/>
  <c r="J270" i="1"/>
  <c r="K270" i="1" s="1" a="1"/>
  <c r="K270" i="1" s="1"/>
  <c r="J269" i="1"/>
  <c r="K269" i="1" s="1" a="1"/>
  <c r="K269" i="1" s="1"/>
  <c r="J268" i="1"/>
  <c r="K268" i="1" s="1" a="1"/>
  <c r="K268" i="1" s="1"/>
  <c r="J267" i="1"/>
  <c r="K267" i="1" s="1" a="1"/>
  <c r="K267" i="1" s="1"/>
  <c r="J266" i="1"/>
  <c r="K266" i="1" s="1" a="1"/>
  <c r="K266" i="1" s="1"/>
  <c r="J265" i="1"/>
  <c r="K265" i="1" s="1" a="1"/>
  <c r="K265" i="1" s="1"/>
  <c r="J264" i="1"/>
  <c r="K264" i="1" s="1" a="1"/>
  <c r="K264" i="1" s="1"/>
  <c r="J262" i="1"/>
  <c r="K262" i="1" s="1" a="1"/>
  <c r="K262" i="1" s="1"/>
  <c r="J261" i="1"/>
  <c r="K261" i="1" s="1" a="1"/>
  <c r="K261" i="1" s="1"/>
  <c r="J260" i="1"/>
  <c r="K260" i="1" s="1" a="1"/>
  <c r="K260" i="1" s="1"/>
  <c r="J259" i="1"/>
  <c r="K259" i="1" s="1" a="1"/>
  <c r="K259" i="1" s="1"/>
  <c r="J258" i="1"/>
  <c r="K258" i="1" s="1" a="1"/>
  <c r="K258" i="1" s="1"/>
  <c r="J257" i="1"/>
  <c r="K257" i="1" s="1" a="1"/>
  <c r="K257" i="1" s="1"/>
  <c r="J256" i="1"/>
  <c r="K256" i="1" s="1" a="1"/>
  <c r="K256" i="1" s="1"/>
  <c r="J255" i="1"/>
  <c r="K255" i="1" s="1" a="1"/>
  <c r="K255" i="1" s="1"/>
  <c r="J254" i="1"/>
  <c r="K254" i="1" s="1" a="1"/>
  <c r="K254" i="1" s="1"/>
  <c r="J253" i="1"/>
  <c r="K253" i="1" s="1" a="1"/>
  <c r="K253" i="1" s="1"/>
  <c r="J252" i="1"/>
  <c r="K252" i="1" s="1" a="1"/>
  <c r="K252" i="1" s="1"/>
  <c r="J251" i="1"/>
  <c r="K251" i="1" s="1" a="1"/>
  <c r="K251" i="1" s="1"/>
  <c r="J250" i="1"/>
  <c r="K250" i="1" s="1" a="1"/>
  <c r="K250" i="1" s="1"/>
  <c r="J249" i="1"/>
  <c r="K249" i="1" s="1" a="1"/>
  <c r="K249" i="1" s="1"/>
  <c r="J248" i="1"/>
  <c r="K248" i="1" s="1" a="1"/>
  <c r="K248" i="1" s="1"/>
  <c r="J247" i="1"/>
  <c r="K247" i="1" s="1" a="1"/>
  <c r="K247" i="1" s="1"/>
  <c r="J246" i="1"/>
  <c r="K246" i="1" s="1" a="1"/>
  <c r="K246" i="1" s="1"/>
  <c r="J245" i="1"/>
  <c r="K245" i="1" s="1" a="1"/>
  <c r="K245" i="1" s="1"/>
  <c r="J244" i="1"/>
  <c r="K244" i="1" s="1" a="1"/>
  <c r="K244" i="1" s="1"/>
  <c r="J243" i="1"/>
  <c r="K243" i="1" s="1" a="1"/>
  <c r="K243" i="1" s="1"/>
  <c r="J242" i="1"/>
  <c r="K242" i="1" s="1" a="1"/>
  <c r="K242" i="1" s="1"/>
  <c r="J241" i="1"/>
  <c r="K241" i="1" s="1" a="1"/>
  <c r="K241" i="1" s="1"/>
  <c r="J240" i="1"/>
  <c r="K240" i="1" s="1" a="1"/>
  <c r="K240" i="1" s="1"/>
  <c r="J239" i="1"/>
  <c r="K239" i="1" s="1" a="1"/>
  <c r="K239" i="1" s="1"/>
  <c r="J238" i="1"/>
  <c r="K238" i="1" s="1" a="1"/>
  <c r="K238" i="1" s="1"/>
  <c r="J237" i="1"/>
  <c r="K237" i="1" s="1" a="1"/>
  <c r="K237" i="1" s="1"/>
  <c r="J236" i="1"/>
  <c r="K236" i="1" s="1" a="1"/>
  <c r="K236" i="1" s="1"/>
  <c r="J235" i="1"/>
  <c r="K235" i="1" s="1" a="1"/>
  <c r="K235" i="1" s="1"/>
  <c r="J234" i="1"/>
  <c r="K234" i="1" s="1" a="1"/>
  <c r="K234" i="1" s="1"/>
  <c r="J233" i="1"/>
  <c r="K233" i="1" s="1" a="1"/>
  <c r="K233" i="1" s="1"/>
  <c r="J232" i="1"/>
  <c r="K232" i="1" s="1" a="1"/>
  <c r="K232" i="1" s="1"/>
  <c r="J231" i="1"/>
  <c r="K231" i="1" s="1" a="1"/>
  <c r="K231" i="1" s="1"/>
  <c r="J230" i="1"/>
  <c r="K230" i="1" s="1" a="1"/>
  <c r="K230" i="1" s="1"/>
  <c r="J229" i="1"/>
  <c r="K229" i="1" s="1" a="1"/>
  <c r="K229" i="1" s="1"/>
  <c r="J228" i="1"/>
  <c r="K228" i="1" s="1" a="1"/>
  <c r="K228" i="1" s="1"/>
  <c r="J227" i="1"/>
  <c r="K227" i="1" s="1" a="1"/>
  <c r="K227" i="1" s="1"/>
  <c r="J226" i="1"/>
  <c r="K226" i="1" s="1" a="1"/>
  <c r="K226" i="1" s="1"/>
  <c r="J225" i="1"/>
  <c r="K225" i="1" s="1" a="1"/>
  <c r="K225" i="1" s="1"/>
  <c r="J224" i="1"/>
  <c r="K224" i="1" s="1" a="1"/>
  <c r="K224" i="1" s="1"/>
  <c r="J223" i="1"/>
  <c r="K223" i="1" s="1" a="1"/>
  <c r="K223" i="1" s="1"/>
  <c r="J222" i="1"/>
  <c r="K222" i="1" s="1" a="1"/>
  <c r="K222" i="1" s="1"/>
  <c r="J221" i="1"/>
  <c r="K221" i="1" s="1" a="1"/>
  <c r="K221" i="1" s="1"/>
  <c r="J220" i="1"/>
  <c r="K220" i="1" s="1" a="1"/>
  <c r="K220" i="1" s="1"/>
  <c r="J219" i="1"/>
  <c r="K219" i="1" s="1" a="1"/>
  <c r="K219" i="1" s="1"/>
  <c r="J218" i="1"/>
  <c r="K218" i="1" s="1" a="1"/>
  <c r="K218" i="1" s="1"/>
  <c r="J217" i="1"/>
  <c r="K217" i="1" s="1" a="1"/>
  <c r="K217" i="1" s="1"/>
  <c r="J216" i="1"/>
  <c r="K216" i="1" s="1" a="1"/>
  <c r="K216" i="1" s="1"/>
  <c r="J215" i="1"/>
  <c r="K215" i="1" s="1" a="1"/>
  <c r="K215" i="1" s="1"/>
  <c r="J214" i="1"/>
  <c r="K214" i="1" s="1" a="1"/>
  <c r="K214" i="1" s="1"/>
  <c r="J213" i="1"/>
  <c r="K213" i="1" s="1" a="1"/>
  <c r="K213" i="1" s="1"/>
  <c r="J212" i="1"/>
  <c r="K212" i="1" s="1" a="1"/>
  <c r="K212" i="1" s="1"/>
  <c r="J211" i="1"/>
  <c r="K211" i="1" s="1" a="1"/>
  <c r="K211" i="1" s="1"/>
  <c r="J210" i="1"/>
  <c r="K210" i="1" s="1" a="1"/>
  <c r="K210" i="1" s="1"/>
  <c r="J209" i="1"/>
  <c r="K209" i="1" s="1" a="1"/>
  <c r="K209" i="1" s="1"/>
  <c r="J208" i="1"/>
  <c r="K208" i="1" s="1" a="1"/>
  <c r="K208" i="1" s="1"/>
  <c r="J207" i="1"/>
  <c r="K207" i="1" s="1" a="1"/>
  <c r="K207" i="1" s="1"/>
  <c r="J206" i="1"/>
  <c r="K206" i="1" s="1" a="1"/>
  <c r="K206" i="1" s="1"/>
  <c r="J205" i="1"/>
  <c r="K205" i="1" s="1" a="1"/>
  <c r="K205" i="1" s="1"/>
  <c r="J204" i="1"/>
  <c r="K204" i="1" s="1" a="1"/>
  <c r="K204" i="1" s="1"/>
  <c r="J203" i="1"/>
  <c r="K203" i="1" s="1" a="1"/>
  <c r="K203" i="1" s="1"/>
  <c r="J202" i="1"/>
  <c r="K202" i="1" s="1" a="1"/>
  <c r="K202" i="1" s="1"/>
  <c r="J201" i="1"/>
  <c r="K201" i="1" s="1" a="1"/>
  <c r="K201" i="1" s="1"/>
  <c r="J200" i="1"/>
  <c r="K200" i="1" s="1" a="1"/>
  <c r="K200" i="1" s="1"/>
  <c r="J199" i="1"/>
  <c r="K199" i="1" s="1" a="1"/>
  <c r="K199" i="1" s="1"/>
  <c r="J198" i="1"/>
  <c r="K198" i="1" s="1" a="1"/>
  <c r="K198" i="1" s="1"/>
  <c r="J197" i="1"/>
  <c r="K197" i="1" s="1" a="1"/>
  <c r="K197" i="1" s="1"/>
  <c r="J196" i="1"/>
  <c r="K196" i="1" s="1" a="1"/>
  <c r="K196" i="1" s="1"/>
  <c r="J195" i="1"/>
  <c r="K195" i="1" s="1" a="1"/>
  <c r="K195" i="1" s="1"/>
  <c r="J194" i="1"/>
  <c r="K194" i="1" s="1" a="1"/>
  <c r="K194" i="1" s="1"/>
  <c r="J193" i="1"/>
  <c r="K193" i="1" s="1" a="1"/>
  <c r="K193" i="1" s="1"/>
  <c r="J192" i="1"/>
  <c r="K192" i="1" s="1" a="1"/>
  <c r="K192" i="1" s="1"/>
  <c r="J191" i="1"/>
  <c r="K191" i="1" s="1" a="1"/>
  <c r="K191" i="1" s="1"/>
  <c r="J190" i="1"/>
  <c r="K190" i="1" s="1" a="1"/>
  <c r="K190" i="1" s="1"/>
  <c r="J189" i="1"/>
  <c r="K189" i="1" s="1" a="1"/>
  <c r="K189" i="1" s="1"/>
  <c r="J188" i="1"/>
  <c r="K188" i="1" s="1" a="1"/>
  <c r="K188" i="1" s="1"/>
  <c r="J187" i="1"/>
  <c r="K187" i="1" s="1" a="1"/>
  <c r="K187" i="1" s="1"/>
  <c r="J186" i="1"/>
  <c r="K186" i="1" s="1" a="1"/>
  <c r="K186" i="1" s="1"/>
  <c r="J185" i="1"/>
  <c r="K185" i="1" s="1" a="1"/>
  <c r="K185" i="1" s="1"/>
  <c r="J184" i="1"/>
  <c r="K184" i="1" s="1" a="1"/>
  <c r="K184" i="1" s="1"/>
  <c r="J183" i="1"/>
  <c r="K183" i="1" s="1" a="1"/>
  <c r="K183" i="1" s="1"/>
  <c r="J182" i="1"/>
  <c r="K182" i="1" s="1" a="1"/>
  <c r="K182" i="1" s="1"/>
  <c r="J181" i="1"/>
  <c r="K181" i="1" s="1" a="1"/>
  <c r="K181" i="1" s="1"/>
  <c r="J180" i="1"/>
  <c r="K180" i="1" s="1" a="1"/>
  <c r="K180" i="1" s="1"/>
  <c r="J177" i="1"/>
  <c r="K177" i="1" s="1" a="1"/>
  <c r="K177" i="1" s="1"/>
  <c r="J175" i="1"/>
  <c r="K175" i="1" s="1" a="1"/>
  <c r="K175" i="1" s="1"/>
  <c r="J173" i="1"/>
  <c r="K173" i="1" s="1" a="1"/>
  <c r="K173" i="1" s="1"/>
  <c r="J172" i="1"/>
  <c r="K172" i="1" s="1" a="1"/>
  <c r="K172" i="1" s="1"/>
  <c r="J171" i="1"/>
  <c r="K171" i="1" s="1" a="1"/>
  <c r="K171" i="1" s="1"/>
  <c r="J170" i="1"/>
  <c r="K170" i="1" s="1" a="1"/>
  <c r="K170" i="1" s="1"/>
  <c r="J169" i="1"/>
  <c r="K169" i="1" s="1" a="1"/>
  <c r="K169" i="1" s="1"/>
  <c r="J168" i="1"/>
  <c r="K168" i="1" s="1" a="1"/>
  <c r="K168" i="1" s="1"/>
  <c r="J167" i="1"/>
  <c r="K167" i="1" s="1" a="1"/>
  <c r="K167" i="1" s="1"/>
  <c r="J166" i="1"/>
  <c r="K166" i="1" s="1" a="1"/>
  <c r="K166" i="1" s="1"/>
  <c r="J165" i="1"/>
  <c r="K165" i="1" s="1" a="1"/>
  <c r="K165" i="1" s="1"/>
  <c r="J163" i="1"/>
  <c r="K163" i="1" s="1" a="1"/>
  <c r="K163" i="1" s="1"/>
  <c r="J162" i="1"/>
  <c r="K162" i="1" s="1" a="1"/>
  <c r="K162" i="1" s="1"/>
  <c r="J161" i="1"/>
  <c r="K161" i="1" s="1" a="1"/>
  <c r="K161" i="1" s="1"/>
  <c r="J160" i="1"/>
  <c r="K160" i="1" s="1" a="1"/>
  <c r="K160" i="1" s="1"/>
  <c r="J159" i="1"/>
  <c r="K159" i="1" s="1" a="1"/>
  <c r="K159" i="1" s="1"/>
  <c r="J158" i="1"/>
  <c r="K158" i="1" s="1" a="1"/>
  <c r="K158" i="1" s="1"/>
  <c r="J157" i="1"/>
  <c r="K157" i="1" s="1" a="1"/>
  <c r="K157" i="1" s="1"/>
  <c r="J156" i="1"/>
  <c r="K156" i="1" s="1" a="1"/>
  <c r="K156" i="1" s="1"/>
  <c r="J155" i="1"/>
  <c r="K155" i="1" s="1" a="1"/>
  <c r="K155" i="1" s="1"/>
  <c r="J154" i="1"/>
  <c r="K154" i="1" s="1" a="1"/>
  <c r="K154" i="1" s="1"/>
  <c r="J153" i="1"/>
  <c r="K153" i="1" s="1" a="1"/>
  <c r="K153" i="1" s="1"/>
  <c r="J152" i="1"/>
  <c r="K152" i="1" s="1" a="1"/>
  <c r="K152" i="1" s="1"/>
  <c r="J151" i="1"/>
  <c r="K151" i="1" s="1" a="1"/>
  <c r="K151" i="1" s="1"/>
  <c r="J150" i="1"/>
  <c r="K150" i="1" s="1" a="1"/>
  <c r="K150" i="1" s="1"/>
  <c r="J149" i="1"/>
  <c r="K149" i="1" s="1" a="1"/>
  <c r="K149" i="1" s="1"/>
  <c r="J148" i="1"/>
  <c r="K148" i="1" s="1" a="1"/>
  <c r="K148" i="1" s="1"/>
  <c r="J147" i="1"/>
  <c r="K147" i="1" s="1" a="1"/>
  <c r="K147" i="1" s="1"/>
  <c r="J146" i="1"/>
  <c r="K146" i="1" s="1" a="1"/>
  <c r="K146" i="1" s="1"/>
  <c r="J145" i="1"/>
  <c r="K145" i="1" s="1" a="1"/>
  <c r="K145" i="1" s="1"/>
  <c r="J144" i="1"/>
  <c r="K144" i="1" s="1" a="1"/>
  <c r="K144" i="1" s="1"/>
  <c r="J143" i="1"/>
  <c r="K143" i="1" s="1" a="1"/>
  <c r="K143" i="1" s="1"/>
  <c r="J142" i="1"/>
  <c r="K142" i="1" s="1" a="1"/>
  <c r="K142" i="1" s="1"/>
  <c r="J141" i="1"/>
  <c r="K141" i="1" s="1" a="1"/>
  <c r="K141" i="1" s="1"/>
  <c r="J140" i="1"/>
  <c r="K140" i="1" s="1" a="1"/>
  <c r="K140" i="1" s="1"/>
  <c r="J139" i="1"/>
  <c r="K139" i="1" s="1" a="1"/>
  <c r="K139" i="1" s="1"/>
  <c r="J138" i="1"/>
  <c r="K138" i="1" s="1" a="1"/>
  <c r="K138" i="1" s="1"/>
  <c r="J137" i="1"/>
  <c r="K137" i="1" s="1" a="1"/>
  <c r="K137" i="1" s="1"/>
  <c r="J136" i="1"/>
  <c r="K136" i="1" s="1" a="1"/>
  <c r="K136" i="1" s="1"/>
  <c r="J135" i="1"/>
  <c r="K135" i="1" s="1" a="1"/>
  <c r="K135" i="1" s="1"/>
  <c r="J134" i="1"/>
  <c r="K134" i="1" s="1" a="1"/>
  <c r="K134" i="1" s="1"/>
  <c r="J133" i="1"/>
  <c r="K133" i="1" s="1" a="1"/>
  <c r="K133" i="1" s="1"/>
  <c r="J132" i="1"/>
  <c r="K132" i="1" s="1" a="1"/>
  <c r="K132" i="1" s="1"/>
  <c r="J131" i="1"/>
  <c r="K131" i="1" s="1" a="1"/>
  <c r="K131" i="1" s="1"/>
  <c r="J130" i="1"/>
  <c r="K130" i="1" s="1" a="1"/>
  <c r="K130" i="1" s="1"/>
  <c r="J129" i="1"/>
  <c r="K129" i="1" s="1" a="1"/>
  <c r="K129" i="1" s="1"/>
  <c r="J128" i="1"/>
  <c r="K128" i="1" s="1" a="1"/>
  <c r="K128" i="1" s="1"/>
  <c r="J127" i="1"/>
  <c r="K127" i="1" s="1" a="1"/>
  <c r="K127" i="1" s="1"/>
  <c r="J125" i="1"/>
  <c r="K125" i="1" s="1" a="1"/>
  <c r="K125" i="1" s="1"/>
  <c r="J124" i="1"/>
  <c r="K124" i="1" s="1" a="1"/>
  <c r="K124" i="1" s="1"/>
  <c r="J123" i="1"/>
  <c r="K123" i="1" s="1" a="1"/>
  <c r="K123" i="1" s="1"/>
  <c r="J121" i="1"/>
  <c r="K121" i="1" s="1" a="1"/>
  <c r="K121" i="1" s="1"/>
  <c r="J120" i="1"/>
  <c r="K120" i="1" s="1" a="1"/>
  <c r="K120" i="1" s="1"/>
  <c r="J119" i="1"/>
  <c r="K119" i="1" s="1" a="1"/>
  <c r="K119" i="1" s="1"/>
  <c r="J118" i="1"/>
  <c r="K118" i="1" s="1" a="1"/>
  <c r="K118" i="1" s="1"/>
  <c r="J117" i="1"/>
  <c r="K117" i="1" s="1" a="1"/>
  <c r="K117" i="1" s="1"/>
  <c r="J116" i="1"/>
  <c r="K116" i="1" s="1" a="1"/>
  <c r="K116" i="1" s="1"/>
  <c r="J115" i="1"/>
  <c r="K115" i="1" s="1" a="1"/>
  <c r="K115" i="1" s="1"/>
  <c r="J114" i="1"/>
  <c r="K114" i="1" s="1" a="1"/>
  <c r="K114" i="1" s="1"/>
  <c r="J113" i="1"/>
  <c r="K113" i="1" s="1" a="1"/>
  <c r="K113" i="1" s="1"/>
  <c r="J112" i="1"/>
  <c r="K112" i="1" s="1" a="1"/>
  <c r="K112" i="1" s="1"/>
  <c r="J111" i="1"/>
  <c r="K111" i="1" s="1" a="1"/>
  <c r="K111" i="1" s="1"/>
  <c r="J110" i="1"/>
  <c r="K110" i="1" s="1" a="1"/>
  <c r="K110" i="1" s="1"/>
  <c r="J109" i="1"/>
  <c r="K109" i="1" s="1" a="1"/>
  <c r="K109" i="1" s="1"/>
  <c r="J108" i="1"/>
  <c r="K108" i="1" s="1" a="1"/>
  <c r="K108" i="1" s="1"/>
  <c r="J105" i="1"/>
  <c r="K105" i="1" s="1" a="1"/>
  <c r="K105" i="1" s="1"/>
  <c r="J104" i="1"/>
  <c r="K104" i="1" s="1" a="1"/>
  <c r="K104" i="1" s="1"/>
  <c r="J103" i="1"/>
  <c r="K103" i="1" s="1" a="1"/>
  <c r="K103" i="1" s="1"/>
  <c r="J102" i="1"/>
  <c r="K102" i="1" s="1" a="1"/>
  <c r="K102" i="1" s="1"/>
  <c r="J101" i="1"/>
  <c r="K101" i="1" s="1" a="1"/>
  <c r="K101" i="1" s="1"/>
  <c r="J99" i="1"/>
  <c r="K99" i="1" s="1" a="1"/>
  <c r="K99" i="1" s="1"/>
  <c r="J98" i="1"/>
  <c r="K98" i="1" s="1" a="1"/>
  <c r="K98" i="1" s="1"/>
  <c r="J97" i="1"/>
  <c r="K97" i="1" s="1" a="1"/>
  <c r="K97" i="1" s="1"/>
  <c r="J96" i="1"/>
  <c r="K96" i="1" s="1" a="1"/>
  <c r="K96" i="1" s="1"/>
  <c r="J95" i="1"/>
  <c r="J93" i="1"/>
  <c r="K93" i="1" s="1" a="1"/>
  <c r="K93" i="1" s="1"/>
  <c r="J92" i="1"/>
  <c r="K92" i="1" s="1" a="1"/>
  <c r="K92" i="1" s="1"/>
  <c r="J91" i="1"/>
  <c r="K91" i="1" s="1" a="1"/>
  <c r="K91" i="1" s="1"/>
  <c r="J90" i="1"/>
  <c r="K90" i="1" s="1" a="1"/>
  <c r="K90" i="1" s="1"/>
  <c r="J89" i="1"/>
  <c r="K89" i="1" s="1" a="1"/>
  <c r="K89" i="1" s="1"/>
  <c r="J88" i="1"/>
  <c r="K88" i="1" s="1" a="1"/>
  <c r="K88" i="1" s="1"/>
  <c r="J87" i="1"/>
  <c r="K87" i="1" s="1" a="1"/>
  <c r="K87" i="1" s="1"/>
  <c r="J85" i="1"/>
  <c r="K85" i="1" s="1" a="1"/>
  <c r="K85" i="1" s="1"/>
  <c r="J84" i="1"/>
  <c r="K84" i="1" s="1" a="1"/>
  <c r="K84" i="1" s="1"/>
  <c r="J83" i="1"/>
  <c r="K83" i="1" s="1" a="1"/>
  <c r="K83" i="1" s="1"/>
  <c r="J82" i="1"/>
  <c r="K82" i="1" s="1" a="1"/>
  <c r="K82" i="1" s="1"/>
  <c r="J81" i="1"/>
  <c r="K81" i="1" s="1" a="1"/>
  <c r="K81" i="1" s="1"/>
  <c r="J80" i="1"/>
  <c r="K80" i="1" s="1" a="1"/>
  <c r="K80" i="1" s="1"/>
  <c r="J79" i="1"/>
  <c r="K79" i="1" s="1" a="1"/>
  <c r="K79" i="1" s="1"/>
  <c r="J77" i="1"/>
  <c r="K77" i="1" s="1" a="1"/>
  <c r="K77" i="1" s="1"/>
  <c r="J76" i="1"/>
  <c r="K76" i="1" s="1" a="1"/>
  <c r="K76" i="1" s="1"/>
  <c r="J75" i="1"/>
  <c r="K75" i="1" s="1" a="1"/>
  <c r="K75" i="1" s="1"/>
  <c r="J74" i="1"/>
  <c r="J73" i="1"/>
  <c r="K73" i="1" s="1" a="1"/>
  <c r="K73" i="1" s="1"/>
  <c r="J71" i="1"/>
  <c r="K71" i="1" s="1" a="1"/>
  <c r="K71" i="1" s="1"/>
  <c r="J70" i="1"/>
  <c r="K70" i="1" s="1" a="1"/>
  <c r="K70" i="1" s="1"/>
  <c r="J69" i="1"/>
  <c r="K69" i="1" s="1" a="1"/>
  <c r="K69" i="1" s="1"/>
  <c r="J68" i="1"/>
  <c r="K68" i="1" s="1" a="1"/>
  <c r="K68" i="1" s="1"/>
  <c r="J67" i="1"/>
  <c r="K67" i="1" s="1" a="1"/>
  <c r="K67" i="1" s="1"/>
  <c r="J66" i="1"/>
  <c r="K66" i="1" s="1" a="1"/>
  <c r="K66" i="1" s="1"/>
  <c r="J65" i="1"/>
  <c r="K65" i="1" s="1" a="1"/>
  <c r="K65" i="1" s="1"/>
  <c r="J64" i="1"/>
  <c r="K64" i="1" s="1" a="1"/>
  <c r="K64" i="1" s="1"/>
  <c r="J63" i="1"/>
  <c r="K63" i="1" s="1" a="1"/>
  <c r="K63" i="1" s="1"/>
  <c r="J62" i="1"/>
  <c r="K62" i="1" s="1" a="1"/>
  <c r="K62" i="1" s="1"/>
  <c r="J60" i="1"/>
  <c r="K60" i="1" s="1" a="1"/>
  <c r="K60" i="1" s="1"/>
  <c r="J59" i="1"/>
  <c r="K59" i="1" s="1" a="1"/>
  <c r="K59" i="1" s="1"/>
  <c r="J57" i="1"/>
  <c r="K57" i="1" s="1" a="1"/>
  <c r="K57" i="1" s="1"/>
  <c r="J56" i="1"/>
  <c r="K56" i="1" s="1" a="1"/>
  <c r="K56" i="1" s="1"/>
  <c r="J55" i="1"/>
  <c r="K55" i="1" s="1" a="1"/>
  <c r="K55" i="1" s="1"/>
  <c r="J53" i="1"/>
  <c r="K53" i="1" s="1" a="1"/>
  <c r="K53" i="1" s="1"/>
  <c r="J52" i="1"/>
  <c r="K52" i="1" s="1" a="1"/>
  <c r="K52" i="1" s="1"/>
  <c r="J51" i="1"/>
  <c r="K51" i="1" s="1" a="1"/>
  <c r="K51" i="1" s="1"/>
  <c r="J49" i="1"/>
  <c r="K49" i="1" s="1" a="1"/>
  <c r="K49" i="1" s="1"/>
  <c r="J48" i="1"/>
  <c r="K48" i="1" s="1" a="1"/>
  <c r="K48" i="1" s="1"/>
  <c r="J47" i="1"/>
  <c r="K47" i="1" s="1" a="1"/>
  <c r="K47" i="1" s="1"/>
  <c r="J46" i="1"/>
  <c r="K46" i="1" s="1" a="1"/>
  <c r="K46" i="1" s="1"/>
  <c r="J45" i="1"/>
  <c r="K45" i="1" s="1" a="1"/>
  <c r="K45" i="1" s="1"/>
  <c r="J44" i="1"/>
  <c r="K44" i="1" s="1" a="1"/>
  <c r="K44" i="1" s="1"/>
  <c r="J43" i="1"/>
  <c r="K43" i="1" s="1" a="1"/>
  <c r="K43" i="1" s="1"/>
  <c r="J42" i="1"/>
  <c r="K42" i="1" s="1" a="1"/>
  <c r="K42" i="1" s="1"/>
  <c r="J41" i="1"/>
  <c r="K41" i="1" s="1" a="1"/>
  <c r="K41" i="1" s="1"/>
  <c r="J40" i="1"/>
  <c r="K40" i="1" s="1" a="1"/>
  <c r="K40" i="1" s="1"/>
  <c r="J39" i="1"/>
  <c r="K39" i="1" s="1" a="1"/>
  <c r="K39" i="1" s="1"/>
  <c r="J38" i="1"/>
  <c r="K38" i="1" s="1" a="1"/>
  <c r="K38" i="1" s="1"/>
  <c r="J37" i="1"/>
  <c r="K37" i="1" s="1" a="1"/>
  <c r="K37" i="1" s="1"/>
  <c r="J36" i="1"/>
  <c r="K36" i="1" s="1" a="1"/>
  <c r="K36" i="1" s="1"/>
  <c r="J35" i="1"/>
  <c r="K35" i="1" s="1" a="1"/>
  <c r="K35" i="1" s="1"/>
  <c r="J34" i="1"/>
  <c r="J33" i="1"/>
  <c r="K33" i="1" s="1" a="1"/>
  <c r="K33" i="1" s="1"/>
  <c r="J31" i="1"/>
  <c r="K31" i="1" s="1" a="1"/>
  <c r="K31" i="1" s="1"/>
  <c r="J30" i="1"/>
  <c r="K30" i="1" s="1" a="1"/>
  <c r="K30" i="1" s="1"/>
  <c r="J29" i="1"/>
  <c r="K29" i="1" s="1" a="1"/>
  <c r="K29" i="1" s="1"/>
  <c r="J28" i="1"/>
  <c r="K28" i="1" s="1" a="1"/>
  <c r="K28" i="1" s="1"/>
  <c r="J27" i="1"/>
  <c r="K27" i="1" s="1" a="1"/>
  <c r="K27" i="1" s="1"/>
  <c r="J26" i="1"/>
  <c r="K26" i="1" s="1" a="1"/>
  <c r="K26" i="1" s="1"/>
  <c r="J25" i="1"/>
  <c r="K25" i="1" s="1" a="1"/>
  <c r="K25" i="1" s="1"/>
  <c r="J24" i="1"/>
  <c r="K24" i="1" s="1" a="1"/>
  <c r="K24" i="1" s="1"/>
  <c r="J23" i="1"/>
  <c r="K23" i="1" s="1" a="1"/>
  <c r="K23" i="1" s="1"/>
  <c r="J22" i="1"/>
  <c r="K22" i="1" s="1" a="1"/>
  <c r="K22" i="1" s="1"/>
  <c r="J21" i="1"/>
  <c r="K21" i="1" s="1" a="1"/>
  <c r="K21" i="1" s="1"/>
  <c r="J20" i="1"/>
  <c r="K20" i="1" s="1" a="1"/>
  <c r="K20" i="1" s="1"/>
  <c r="J19" i="1"/>
  <c r="K19" i="1" s="1" a="1"/>
  <c r="K19" i="1" s="1"/>
  <c r="J18" i="1"/>
  <c r="K18" i="1" s="1" a="1"/>
  <c r="K18" i="1" s="1"/>
  <c r="J17" i="1"/>
  <c r="K17" i="1" s="1" a="1"/>
  <c r="K17" i="1" s="1"/>
  <c r="J16" i="1"/>
  <c r="K16" i="1" s="1" a="1"/>
  <c r="K16" i="1" s="1"/>
  <c r="J15" i="1"/>
  <c r="K15" i="1" s="1" a="1"/>
  <c r="K15" i="1" s="1"/>
  <c r="J14" i="1"/>
  <c r="K14" i="1" s="1" a="1"/>
  <c r="K14" i="1" s="1"/>
  <c r="J13" i="1"/>
  <c r="K13" i="1" s="1" a="1"/>
  <c r="K13" i="1" s="1"/>
  <c r="J12" i="1"/>
  <c r="K12" i="1" s="1" a="1"/>
  <c r="K12" i="1" s="1"/>
  <c r="J11" i="1"/>
  <c r="K11" i="1" s="1" a="1"/>
  <c r="K11" i="1" s="1"/>
  <c r="J10" i="1"/>
  <c r="J9" i="1"/>
  <c r="K9" i="1" s="1" a="1"/>
  <c r="K9" i="1" s="1"/>
  <c r="J107" i="1"/>
  <c r="K107" i="1" s="1" a="1"/>
  <c r="K107" i="1" s="1"/>
  <c r="K122" i="1" l="1"/>
  <c r="K86" i="1"/>
  <c r="K61" i="1"/>
  <c r="K78" i="1"/>
  <c r="K126" i="1"/>
  <c r="J8" i="1"/>
  <c r="J577" i="1"/>
  <c r="J94" i="1"/>
  <c r="J605" i="1"/>
  <c r="K605" i="1"/>
  <c r="J72" i="1"/>
  <c r="J32" i="1"/>
  <c r="J406" i="1"/>
  <c r="J126" i="1"/>
  <c r="J122" i="1"/>
  <c r="J86" i="1"/>
  <c r="J78" i="1"/>
  <c r="J443" i="1"/>
  <c r="J308" i="1"/>
  <c r="J603" i="1"/>
  <c r="K579" i="1" a="1"/>
  <c r="K579" i="1" s="1"/>
  <c r="K577" i="1" s="1"/>
  <c r="K474" i="1" a="1"/>
  <c r="K474" i="1" s="1"/>
  <c r="K445" i="1" a="1"/>
  <c r="K445" i="1" s="1"/>
  <c r="K443" i="1" s="1"/>
  <c r="K407" i="1" a="1"/>
  <c r="K407" i="1" s="1"/>
  <c r="K406" i="1" s="1"/>
  <c r="K310" i="1" a="1"/>
  <c r="K310" i="1" s="1"/>
  <c r="K308" i="1" s="1"/>
  <c r="K95" i="1" a="1"/>
  <c r="K95" i="1" s="1"/>
  <c r="K94" i="1" s="1"/>
  <c r="K74" i="1" a="1"/>
  <c r="K74" i="1" s="1"/>
  <c r="K72" i="1" s="1"/>
  <c r="J61" i="1"/>
  <c r="K34" i="1" a="1"/>
  <c r="K34" i="1" s="1"/>
  <c r="K32" i="1" s="1"/>
  <c r="K10" i="1" a="1"/>
  <c r="K10" i="1" s="1"/>
  <c r="K8" i="1" s="1"/>
  <c r="J58" i="1" l="1"/>
  <c r="K58" i="1" s="1" a="1"/>
  <c r="K58" i="1" s="1"/>
  <c r="J54" i="1"/>
  <c r="K54" i="1" l="1" a="1"/>
  <c r="K54" i="1" s="1"/>
  <c r="K50" i="1" s="1"/>
  <c r="J50" i="1"/>
  <c r="J106" i="1"/>
  <c r="J174" i="1"/>
  <c r="K174" i="1" l="1" a="1"/>
  <c r="K174" i="1" s="1"/>
  <c r="K164" i="1" s="1"/>
  <c r="J164" i="1"/>
  <c r="K106" i="1" a="1"/>
  <c r="K106" i="1" s="1"/>
  <c r="K100" i="1" s="1"/>
  <c r="J100" i="1"/>
  <c r="J179" i="1"/>
  <c r="K179" i="1" s="1" a="1"/>
  <c r="K179" i="1" s="1"/>
  <c r="J178" i="1"/>
  <c r="J525" i="1"/>
  <c r="K525" i="1" s="1" a="1"/>
  <c r="K525" i="1" s="1"/>
  <c r="J524" i="1"/>
  <c r="K524" i="1" s="1" a="1"/>
  <c r="K524" i="1" s="1"/>
  <c r="J523" i="1"/>
  <c r="J576" i="1"/>
  <c r="K576" i="1" s="1" a="1"/>
  <c r="K576" i="1" s="1"/>
  <c r="K523" i="1" l="1" a="1"/>
  <c r="K523" i="1" s="1"/>
  <c r="K473" i="1" s="1"/>
  <c r="J473" i="1"/>
  <c r="K178" i="1" a="1"/>
  <c r="K178" i="1" s="1"/>
  <c r="K176" i="1" s="1"/>
  <c r="J176" i="1"/>
  <c r="I611" i="1"/>
  <c r="I610" i="1"/>
  <c r="K609" i="1" l="1"/>
  <c r="S46" i="5"/>
  <c r="D26" i="4" l="1"/>
  <c r="C26" i="4" l="1"/>
  <c r="D28" i="4" l="1"/>
  <c r="D27" i="4" l="1"/>
  <c r="D14" i="4"/>
  <c r="D23" i="4"/>
  <c r="D19" i="4"/>
  <c r="J611" i="1"/>
  <c r="K611" i="1"/>
  <c r="B34" i="4"/>
  <c r="B69" i="5" s="1"/>
  <c r="B29" i="4"/>
  <c r="B66" i="5" s="1"/>
  <c r="B28" i="4"/>
  <c r="B63" i="5" s="1"/>
  <c r="B27" i="4"/>
  <c r="B60" i="5" s="1"/>
  <c r="B26" i="4"/>
  <c r="B57" i="5" s="1"/>
  <c r="B25" i="4"/>
  <c r="B54" i="5" s="1"/>
  <c r="B24" i="4"/>
  <c r="B51" i="5" s="1"/>
  <c r="B23" i="4"/>
  <c r="B48" i="5" s="1"/>
  <c r="B22" i="4"/>
  <c r="B45" i="5" s="1"/>
  <c r="B21" i="4"/>
  <c r="B42" i="5" s="1"/>
  <c r="B20" i="4"/>
  <c r="B39" i="5" s="1"/>
  <c r="B19" i="4"/>
  <c r="B36" i="5" s="1"/>
  <c r="B18" i="4"/>
  <c r="B33" i="5" s="1"/>
  <c r="B17" i="4"/>
  <c r="B30" i="5" s="1"/>
  <c r="B16" i="4"/>
  <c r="B27" i="5" s="1"/>
  <c r="B15" i="4"/>
  <c r="B24" i="5" s="1"/>
  <c r="B14" i="4"/>
  <c r="B21" i="5" s="1"/>
  <c r="B13" i="4"/>
  <c r="B18" i="5" s="1"/>
  <c r="B12" i="4"/>
  <c r="B15" i="5" s="1"/>
  <c r="B11" i="4"/>
  <c r="B12" i="5" s="1"/>
  <c r="B9" i="5"/>
  <c r="B5" i="4"/>
  <c r="B4" i="4"/>
  <c r="B2" i="4"/>
  <c r="V71" i="5"/>
  <c r="A69" i="5"/>
  <c r="V68" i="5"/>
  <c r="A66" i="5"/>
  <c r="V65" i="5"/>
  <c r="A63" i="5"/>
  <c r="V62" i="5"/>
  <c r="A60" i="5"/>
  <c r="V59" i="5"/>
  <c r="A57" i="5"/>
  <c r="V56" i="5"/>
  <c r="A54" i="5"/>
  <c r="V53" i="5"/>
  <c r="A51" i="5"/>
  <c r="V50" i="5"/>
  <c r="A48" i="5"/>
  <c r="V47" i="5"/>
  <c r="A45" i="5"/>
  <c r="V44" i="5"/>
  <c r="A42" i="5"/>
  <c r="V41" i="5"/>
  <c r="A39" i="5"/>
  <c r="V38" i="5"/>
  <c r="A36" i="5"/>
  <c r="V35" i="5"/>
  <c r="A33" i="5"/>
  <c r="V32" i="5"/>
  <c r="A30" i="5"/>
  <c r="V29" i="5"/>
  <c r="A27" i="5"/>
  <c r="V26" i="5"/>
  <c r="A24" i="5"/>
  <c r="V23" i="5"/>
  <c r="A21" i="5"/>
  <c r="V20" i="5"/>
  <c r="A18" i="5"/>
  <c r="V17" i="5"/>
  <c r="A15" i="5"/>
  <c r="V14" i="5"/>
  <c r="A12" i="5"/>
  <c r="V11" i="5"/>
  <c r="A9" i="5"/>
  <c r="D33" i="4" l="1"/>
  <c r="C28" i="4" l="1"/>
  <c r="C63" i="5" l="1"/>
  <c r="Q65" i="5" l="1"/>
  <c r="P65" i="5"/>
  <c r="L65" i="5"/>
  <c r="K65" i="5"/>
  <c r="J65" i="5"/>
  <c r="I65" i="5"/>
  <c r="U65" i="5"/>
  <c r="T65" i="5"/>
  <c r="S65" i="5"/>
  <c r="N65" i="5"/>
  <c r="M65" i="5"/>
  <c r="H65" i="5"/>
  <c r="G65" i="5"/>
  <c r="F65" i="5"/>
  <c r="F64" i="5" s="1"/>
  <c r="E65" i="5"/>
  <c r="E64" i="5" s="1"/>
  <c r="D65" i="5"/>
  <c r="D64" i="5" s="1"/>
  <c r="R65" i="5"/>
  <c r="O65" i="5"/>
  <c r="V63" i="5" l="1"/>
  <c r="C23" i="4" l="1"/>
  <c r="D22" i="4" l="1"/>
  <c r="C22" i="4"/>
  <c r="C48" i="5"/>
  <c r="K50" i="5" l="1"/>
  <c r="K49" i="5" s="1"/>
  <c r="S50" i="5"/>
  <c r="Q50" i="5"/>
  <c r="Q49" i="5" s="1"/>
  <c r="L50" i="5"/>
  <c r="L49" i="5" s="1"/>
  <c r="T50" i="5"/>
  <c r="P50" i="5"/>
  <c r="P49" i="5" s="1"/>
  <c r="E50" i="5"/>
  <c r="E49" i="5" s="1"/>
  <c r="M50" i="5"/>
  <c r="M49" i="5" s="1"/>
  <c r="U50" i="5"/>
  <c r="I50" i="5"/>
  <c r="I49" i="5" s="1"/>
  <c r="F50" i="5"/>
  <c r="F49" i="5" s="1"/>
  <c r="N50" i="5"/>
  <c r="N49" i="5" s="1"/>
  <c r="G50" i="5"/>
  <c r="G49" i="5" s="1"/>
  <c r="O50" i="5"/>
  <c r="O49" i="5" s="1"/>
  <c r="J50" i="5"/>
  <c r="J49" i="5" s="1"/>
  <c r="R50" i="5"/>
  <c r="R49" i="5" s="1"/>
  <c r="H50" i="5"/>
  <c r="H49" i="5" s="1"/>
  <c r="D50" i="5"/>
  <c r="D49" i="5" s="1"/>
  <c r="V48" i="5" l="1"/>
  <c r="C45" i="5"/>
  <c r="D17" i="4"/>
  <c r="Q47" i="5" l="1"/>
  <c r="Q46" i="5" s="1"/>
  <c r="P47" i="5"/>
  <c r="P46" i="5" s="1"/>
  <c r="O47" i="5"/>
  <c r="O46" i="5" s="1"/>
  <c r="R47" i="5"/>
  <c r="R46" i="5" s="1"/>
  <c r="N47" i="5"/>
  <c r="N46" i="5" s="1"/>
  <c r="M47" i="5"/>
  <c r="M46" i="5" s="1"/>
  <c r="L47" i="5"/>
  <c r="L46" i="5" s="1"/>
  <c r="K47" i="5"/>
  <c r="K46" i="5" s="1"/>
  <c r="J47" i="5"/>
  <c r="J46" i="5" s="1"/>
  <c r="I47" i="5"/>
  <c r="I46" i="5" s="1"/>
  <c r="H47" i="5"/>
  <c r="H46" i="5" s="1"/>
  <c r="G47" i="5"/>
  <c r="G46" i="5" s="1"/>
  <c r="F47" i="5"/>
  <c r="F46" i="5" s="1"/>
  <c r="E47" i="5"/>
  <c r="E46" i="5" s="1"/>
  <c r="D47" i="5"/>
  <c r="D46" i="5" s="1"/>
  <c r="D11" i="4" l="1"/>
  <c r="V45" i="5"/>
  <c r="C25" i="4"/>
  <c r="D25" i="4"/>
  <c r="D15" i="4" l="1"/>
  <c r="D13" i="4"/>
  <c r="D24" i="4"/>
  <c r="D163" i="1"/>
  <c r="D16" i="4"/>
  <c r="C54" i="5" l="1"/>
  <c r="C13" i="4"/>
  <c r="I56" i="5" l="1"/>
  <c r="I55" i="5" s="1"/>
  <c r="J56" i="5"/>
  <c r="J55" i="5" s="1"/>
  <c r="Q56" i="5"/>
  <c r="K56" i="5"/>
  <c r="K55" i="5" s="1"/>
  <c r="M56" i="5"/>
  <c r="O56" i="5"/>
  <c r="P56" i="5"/>
  <c r="L56" i="5"/>
  <c r="N56" i="5"/>
  <c r="S56" i="5"/>
  <c r="T56" i="5"/>
  <c r="R56" i="5"/>
  <c r="E56" i="5"/>
  <c r="E55" i="5" s="1"/>
  <c r="F56" i="5"/>
  <c r="F55" i="5" s="1"/>
  <c r="G56" i="5"/>
  <c r="G55" i="5" s="1"/>
  <c r="U56" i="5"/>
  <c r="D56" i="5"/>
  <c r="D55" i="5" s="1"/>
  <c r="H56" i="5"/>
  <c r="H55" i="5" s="1"/>
  <c r="V54" i="5" l="1"/>
  <c r="D12" i="4" l="1"/>
  <c r="C21" i="4"/>
  <c r="D21" i="4" l="1"/>
  <c r="C12" i="4"/>
  <c r="C15" i="5"/>
  <c r="D29" i="4"/>
  <c r="D20" i="4" l="1"/>
  <c r="U17" i="5"/>
  <c r="U16" i="5" s="1"/>
  <c r="T17" i="5"/>
  <c r="T16" i="5" s="1"/>
  <c r="P17" i="5"/>
  <c r="P16" i="5" s="1"/>
  <c r="O17" i="5"/>
  <c r="O16" i="5" s="1"/>
  <c r="N17" i="5"/>
  <c r="N16" i="5" s="1"/>
  <c r="R17" i="5"/>
  <c r="R16" i="5" s="1"/>
  <c r="Q17" i="5"/>
  <c r="Q16" i="5" s="1"/>
  <c r="J17" i="5"/>
  <c r="J16" i="5" s="1"/>
  <c r="I17" i="5"/>
  <c r="H17" i="5"/>
  <c r="G17" i="5"/>
  <c r="F17" i="5"/>
  <c r="F16" i="5" s="1"/>
  <c r="E17" i="5"/>
  <c r="E16" i="5" s="1"/>
  <c r="D17" i="5"/>
  <c r="D16" i="5" s="1"/>
  <c r="S17" i="5"/>
  <c r="S16" i="5" s="1"/>
  <c r="M17" i="5"/>
  <c r="M16" i="5" s="1"/>
  <c r="L17" i="5"/>
  <c r="L16" i="5" s="1"/>
  <c r="K17" i="5"/>
  <c r="K16" i="5" s="1"/>
  <c r="C20" i="4"/>
  <c r="C24" i="4"/>
  <c r="C27" i="4"/>
  <c r="C29" i="4"/>
  <c r="V15" i="5" l="1"/>
  <c r="C51" i="5"/>
  <c r="C57" i="5"/>
  <c r="C60" i="5"/>
  <c r="C66" i="5"/>
  <c r="L53" i="5" l="1"/>
  <c r="T53" i="5"/>
  <c r="M53" i="5"/>
  <c r="U53" i="5"/>
  <c r="R53" i="5"/>
  <c r="N53" i="5"/>
  <c r="Q53" i="5"/>
  <c r="O53" i="5"/>
  <c r="P53" i="5"/>
  <c r="S53" i="5"/>
  <c r="Q59" i="5"/>
  <c r="Q58" i="5" s="1"/>
  <c r="P59" i="5"/>
  <c r="P58" i="5" s="1"/>
  <c r="N59" i="5"/>
  <c r="N58" i="5" s="1"/>
  <c r="O59" i="5"/>
  <c r="O58" i="5" s="1"/>
  <c r="M59" i="5"/>
  <c r="M58" i="5" s="1"/>
  <c r="L59" i="5"/>
  <c r="L58" i="5" s="1"/>
  <c r="K59" i="5"/>
  <c r="K58" i="5" s="1"/>
  <c r="J59" i="5"/>
  <c r="J58" i="5" s="1"/>
  <c r="M68" i="5"/>
  <c r="L68" i="5"/>
  <c r="H68" i="5"/>
  <c r="H67" i="5" s="1"/>
  <c r="G68" i="5"/>
  <c r="G67" i="5" s="1"/>
  <c r="F68" i="5"/>
  <c r="F67" i="5" s="1"/>
  <c r="E68" i="5"/>
  <c r="E67" i="5" s="1"/>
  <c r="U68" i="5"/>
  <c r="U67" i="5" s="1"/>
  <c r="R68" i="5"/>
  <c r="Q68" i="5"/>
  <c r="P68" i="5"/>
  <c r="O68" i="5"/>
  <c r="N68" i="5"/>
  <c r="K68" i="5"/>
  <c r="J68" i="5"/>
  <c r="I68" i="5"/>
  <c r="D68" i="5"/>
  <c r="D67" i="5" s="1"/>
  <c r="T68" i="5"/>
  <c r="S68" i="5"/>
  <c r="U62" i="5"/>
  <c r="U61" i="5" s="1"/>
  <c r="T62" i="5"/>
  <c r="T61" i="5" s="1"/>
  <c r="P62" i="5"/>
  <c r="O62" i="5"/>
  <c r="N62" i="5"/>
  <c r="M62" i="5"/>
  <c r="Q62" i="5"/>
  <c r="L62" i="5"/>
  <c r="K62" i="5"/>
  <c r="H62" i="5"/>
  <c r="H61" i="5" s="1"/>
  <c r="G62" i="5"/>
  <c r="G61" i="5" s="1"/>
  <c r="F62" i="5"/>
  <c r="F61" i="5" s="1"/>
  <c r="E62" i="5"/>
  <c r="E61" i="5" s="1"/>
  <c r="D62" i="5"/>
  <c r="D61" i="5" s="1"/>
  <c r="S62" i="5"/>
  <c r="S61" i="5" s="1"/>
  <c r="R62" i="5"/>
  <c r="R61" i="5" s="1"/>
  <c r="J62" i="5"/>
  <c r="J61" i="5" s="1"/>
  <c r="I62" i="5"/>
  <c r="I61" i="5" s="1"/>
  <c r="E59" i="5"/>
  <c r="E58" i="5" s="1"/>
  <c r="D59" i="5"/>
  <c r="D58" i="5" s="1"/>
  <c r="T59" i="5"/>
  <c r="T58" i="5" s="1"/>
  <c r="S59" i="5"/>
  <c r="S58" i="5" s="1"/>
  <c r="R59" i="5"/>
  <c r="R58" i="5" s="1"/>
  <c r="I59" i="5"/>
  <c r="I58" i="5" s="1"/>
  <c r="F59" i="5"/>
  <c r="F58" i="5" s="1"/>
  <c r="U59" i="5"/>
  <c r="U58" i="5" s="1"/>
  <c r="H59" i="5"/>
  <c r="H58" i="5" s="1"/>
  <c r="G59" i="5"/>
  <c r="G58" i="5" s="1"/>
  <c r="H53" i="5"/>
  <c r="H52" i="5" s="1"/>
  <c r="G53" i="5"/>
  <c r="G52" i="5" s="1"/>
  <c r="F53" i="5"/>
  <c r="F52" i="5" s="1"/>
  <c r="E53" i="5"/>
  <c r="E52" i="5" s="1"/>
  <c r="K53" i="5"/>
  <c r="K52" i="5" s="1"/>
  <c r="I53" i="5"/>
  <c r="I52" i="5" s="1"/>
  <c r="J53" i="5"/>
  <c r="J52" i="5" s="1"/>
  <c r="D53" i="5"/>
  <c r="D52" i="5" s="1"/>
  <c r="C19" i="4"/>
  <c r="V51" i="5" l="1"/>
  <c r="V57" i="5"/>
  <c r="V66" i="5"/>
  <c r="V60" i="5"/>
  <c r="C36" i="5"/>
  <c r="C42" i="5"/>
  <c r="C39" i="5"/>
  <c r="S38" i="5" l="1"/>
  <c r="P38" i="5"/>
  <c r="T38" i="5"/>
  <c r="N38" i="5"/>
  <c r="O38" i="5"/>
  <c r="R38" i="5"/>
  <c r="Q38" i="5"/>
  <c r="Q41" i="5"/>
  <c r="P41" i="5"/>
  <c r="P40" i="5" s="1"/>
  <c r="O41" i="5"/>
  <c r="O40" i="5" s="1"/>
  <c r="N41" i="5"/>
  <c r="N40" i="5" s="1"/>
  <c r="M41" i="5"/>
  <c r="M40" i="5" s="1"/>
  <c r="L41" i="5"/>
  <c r="L40" i="5" s="1"/>
  <c r="M38" i="5"/>
  <c r="M37" i="5" s="1"/>
  <c r="L38" i="5"/>
  <c r="L37" i="5" s="1"/>
  <c r="H38" i="5"/>
  <c r="H37" i="5" s="1"/>
  <c r="G38" i="5"/>
  <c r="G37" i="5" s="1"/>
  <c r="F38" i="5"/>
  <c r="F37" i="5" s="1"/>
  <c r="J38" i="5"/>
  <c r="J37" i="5" s="1"/>
  <c r="E38" i="5"/>
  <c r="E37" i="5" s="1"/>
  <c r="I38" i="5"/>
  <c r="I37" i="5" s="1"/>
  <c r="U38" i="5"/>
  <c r="K38" i="5"/>
  <c r="K37" i="5" s="1"/>
  <c r="D38" i="5"/>
  <c r="I41" i="5"/>
  <c r="I40" i="5" s="1"/>
  <c r="H41" i="5"/>
  <c r="H40" i="5" s="1"/>
  <c r="D41" i="5"/>
  <c r="D40" i="5" s="1"/>
  <c r="U41" i="5"/>
  <c r="K41" i="5"/>
  <c r="K40" i="5" s="1"/>
  <c r="F41" i="5"/>
  <c r="F40" i="5" s="1"/>
  <c r="E41" i="5"/>
  <c r="E40" i="5" s="1"/>
  <c r="S41" i="5"/>
  <c r="T41" i="5"/>
  <c r="R41" i="5"/>
  <c r="J41" i="5"/>
  <c r="J40" i="5" s="1"/>
  <c r="G41" i="5"/>
  <c r="G40" i="5" s="1"/>
  <c r="E44" i="5"/>
  <c r="E43" i="5" s="1"/>
  <c r="D44" i="5"/>
  <c r="T44" i="5"/>
  <c r="S44" i="5"/>
  <c r="R44" i="5"/>
  <c r="R43" i="5" s="1"/>
  <c r="Q44" i="5"/>
  <c r="Q43" i="5" s="1"/>
  <c r="O44" i="5"/>
  <c r="O43" i="5" s="1"/>
  <c r="N44" i="5"/>
  <c r="N43" i="5" s="1"/>
  <c r="M44" i="5"/>
  <c r="M43" i="5" s="1"/>
  <c r="J44" i="5"/>
  <c r="J43" i="5" s="1"/>
  <c r="I44" i="5"/>
  <c r="I43" i="5" s="1"/>
  <c r="H44" i="5"/>
  <c r="H43" i="5" s="1"/>
  <c r="G44" i="5"/>
  <c r="G43" i="5" s="1"/>
  <c r="F44" i="5"/>
  <c r="F43" i="5" s="1"/>
  <c r="U44" i="5"/>
  <c r="P44" i="5"/>
  <c r="P43" i="5" s="1"/>
  <c r="L44" i="5"/>
  <c r="L43" i="5" s="1"/>
  <c r="K44" i="5"/>
  <c r="K43" i="5" s="1"/>
  <c r="C17" i="4"/>
  <c r="C16" i="4"/>
  <c r="C15" i="4"/>
  <c r="D37" i="5" l="1"/>
  <c r="V36" i="5"/>
  <c r="C14" i="4"/>
  <c r="V39" i="5"/>
  <c r="V42" i="5"/>
  <c r="D43" i="5"/>
  <c r="C24" i="5"/>
  <c r="C21" i="5"/>
  <c r="H26" i="5" l="1"/>
  <c r="O26" i="5"/>
  <c r="I26" i="5"/>
  <c r="L26" i="5"/>
  <c r="J26" i="5"/>
  <c r="K26" i="5"/>
  <c r="M26" i="5"/>
  <c r="N26" i="5"/>
  <c r="P26" i="5"/>
  <c r="R26" i="5"/>
  <c r="Q26" i="5"/>
  <c r="L23" i="5"/>
  <c r="L22" i="5" s="1"/>
  <c r="I23" i="5"/>
  <c r="I22" i="5" s="1"/>
  <c r="M23" i="5"/>
  <c r="M22" i="5" s="1"/>
  <c r="K23" i="5"/>
  <c r="K22" i="5" s="1"/>
  <c r="J23" i="5"/>
  <c r="J22" i="5" s="1"/>
  <c r="H23" i="5"/>
  <c r="H22" i="5" s="1"/>
  <c r="D26" i="5"/>
  <c r="D25" i="5" s="1"/>
  <c r="E26" i="5"/>
  <c r="E25" i="5" s="1"/>
  <c r="G26" i="5"/>
  <c r="G25" i="5" s="1"/>
  <c r="F26" i="5"/>
  <c r="F25" i="5" s="1"/>
  <c r="G23" i="5"/>
  <c r="G22" i="5" s="1"/>
  <c r="F23" i="5"/>
  <c r="F22" i="5" s="1"/>
  <c r="U23" i="5"/>
  <c r="U22" i="5" s="1"/>
  <c r="Q23" i="5"/>
  <c r="P23" i="5"/>
  <c r="O23" i="5"/>
  <c r="N23" i="5"/>
  <c r="E23" i="5"/>
  <c r="E22" i="5" s="1"/>
  <c r="D23" i="5"/>
  <c r="D22" i="5" s="1"/>
  <c r="T23" i="5"/>
  <c r="T22" i="5" s="1"/>
  <c r="S23" i="5"/>
  <c r="S22" i="5" s="1"/>
  <c r="R23" i="5"/>
  <c r="R22" i="5" s="1"/>
  <c r="C11" i="4"/>
  <c r="C18" i="5"/>
  <c r="C12" i="5"/>
  <c r="F20" i="5" l="1"/>
  <c r="G20" i="5"/>
  <c r="H20" i="5"/>
  <c r="I20" i="5"/>
  <c r="L20" i="5"/>
  <c r="M20" i="5"/>
  <c r="E14" i="5"/>
  <c r="E13" i="5" s="1"/>
  <c r="D14" i="5"/>
  <c r="D13" i="5" s="1"/>
  <c r="T14" i="5"/>
  <c r="T13" i="5" s="1"/>
  <c r="S14" i="5"/>
  <c r="S13" i="5" s="1"/>
  <c r="R14" i="5"/>
  <c r="R13" i="5" s="1"/>
  <c r="N14" i="5"/>
  <c r="N13" i="5" s="1"/>
  <c r="M14" i="5"/>
  <c r="M13" i="5" s="1"/>
  <c r="I14" i="5"/>
  <c r="I13" i="5" s="1"/>
  <c r="H14" i="5"/>
  <c r="H13" i="5" s="1"/>
  <c r="G14" i="5"/>
  <c r="G13" i="5" s="1"/>
  <c r="F14" i="5"/>
  <c r="F13" i="5" s="1"/>
  <c r="U14" i="5"/>
  <c r="U13" i="5" s="1"/>
  <c r="Q14" i="5"/>
  <c r="Q13" i="5" s="1"/>
  <c r="P14" i="5"/>
  <c r="P13" i="5" s="1"/>
  <c r="O14" i="5"/>
  <c r="O13" i="5" s="1"/>
  <c r="L14" i="5"/>
  <c r="L13" i="5" s="1"/>
  <c r="K14" i="5"/>
  <c r="K13" i="5" s="1"/>
  <c r="J14" i="5"/>
  <c r="J13" i="5" s="1"/>
  <c r="Q20" i="5"/>
  <c r="Q19" i="5" s="1"/>
  <c r="P20" i="5"/>
  <c r="P19" i="5" s="1"/>
  <c r="K20" i="5"/>
  <c r="J20" i="5"/>
  <c r="J19" i="5" s="1"/>
  <c r="U20" i="5"/>
  <c r="U19" i="5" s="1"/>
  <c r="T20" i="5"/>
  <c r="T19" i="5" s="1"/>
  <c r="N20" i="5"/>
  <c r="N19" i="5" s="1"/>
  <c r="D20" i="5"/>
  <c r="D19" i="5" s="1"/>
  <c r="E20" i="5"/>
  <c r="E19" i="5" s="1"/>
  <c r="S20" i="5"/>
  <c r="S19" i="5" s="1"/>
  <c r="R20" i="5"/>
  <c r="R19" i="5" s="1"/>
  <c r="O20" i="5"/>
  <c r="O19" i="5" s="1"/>
  <c r="V24" i="5"/>
  <c r="V21" i="5"/>
  <c r="C27" i="5"/>
  <c r="C30" i="5"/>
  <c r="O32" i="5" l="1"/>
  <c r="O31" i="5" s="1"/>
  <c r="N32" i="5"/>
  <c r="N31" i="5" s="1"/>
  <c r="S32" i="5"/>
  <c r="Q32" i="5"/>
  <c r="Q31" i="5" s="1"/>
  <c r="P32" i="5"/>
  <c r="P31" i="5" s="1"/>
  <c r="R32" i="5"/>
  <c r="O29" i="5"/>
  <c r="O28" i="5" s="1"/>
  <c r="N29" i="5"/>
  <c r="N28" i="5" s="1"/>
  <c r="J29" i="5"/>
  <c r="J28" i="5" s="1"/>
  <c r="M29" i="5"/>
  <c r="M28" i="5" s="1"/>
  <c r="K29" i="5"/>
  <c r="K28" i="5" s="1"/>
  <c r="L29" i="5"/>
  <c r="L28" i="5" s="1"/>
  <c r="Q29" i="5"/>
  <c r="P29" i="5"/>
  <c r="U32" i="5"/>
  <c r="U31" i="5" s="1"/>
  <c r="T32" i="5"/>
  <c r="E32" i="5"/>
  <c r="E31" i="5" s="1"/>
  <c r="D32" i="5"/>
  <c r="D31" i="5" s="1"/>
  <c r="M32" i="5"/>
  <c r="M31" i="5" s="1"/>
  <c r="I32" i="5"/>
  <c r="I31" i="5" s="1"/>
  <c r="L32" i="5"/>
  <c r="L31" i="5" s="1"/>
  <c r="K32" i="5"/>
  <c r="K31" i="5" s="1"/>
  <c r="J32" i="5"/>
  <c r="J31" i="5" s="1"/>
  <c r="H32" i="5"/>
  <c r="H31" i="5" s="1"/>
  <c r="G32" i="5"/>
  <c r="G31" i="5" s="1"/>
  <c r="F32" i="5"/>
  <c r="F31" i="5" s="1"/>
  <c r="E29" i="5"/>
  <c r="E28" i="5" s="1"/>
  <c r="D29" i="5"/>
  <c r="D28" i="5" s="1"/>
  <c r="T29" i="5"/>
  <c r="T28" i="5" s="1"/>
  <c r="S29" i="5"/>
  <c r="R29" i="5"/>
  <c r="U29" i="5"/>
  <c r="U28" i="5" s="1"/>
  <c r="I29" i="5"/>
  <c r="I28" i="5" s="1"/>
  <c r="H29" i="5"/>
  <c r="H28" i="5" s="1"/>
  <c r="G29" i="5"/>
  <c r="G28" i="5" s="1"/>
  <c r="F29" i="5"/>
  <c r="F28" i="5" s="1"/>
  <c r="V12" i="5"/>
  <c r="V18" i="5"/>
  <c r="V27" i="5" l="1"/>
  <c r="V30" i="5"/>
  <c r="D18" i="4" l="1"/>
  <c r="C18" i="4" l="1"/>
  <c r="C33" i="5" l="1"/>
  <c r="I35" i="5" s="1"/>
  <c r="D35" i="5" l="1"/>
  <c r="I34" i="5"/>
  <c r="P35" i="5"/>
  <c r="F35" i="5"/>
  <c r="S35" i="5"/>
  <c r="L35" i="5"/>
  <c r="E35" i="5"/>
  <c r="M35" i="5"/>
  <c r="J35" i="5"/>
  <c r="T35" i="5"/>
  <c r="G35" i="5"/>
  <c r="K35" i="5"/>
  <c r="U35" i="5"/>
  <c r="N35" i="5"/>
  <c r="H35" i="5"/>
  <c r="Q35" i="5"/>
  <c r="O35" i="5"/>
  <c r="R35" i="5"/>
  <c r="H34" i="5" l="1"/>
  <c r="E34" i="5"/>
  <c r="U34" i="5"/>
  <c r="S34" i="5"/>
  <c r="L34" i="5"/>
  <c r="K34" i="5"/>
  <c r="F34" i="5"/>
  <c r="R34" i="5"/>
  <c r="G34" i="5"/>
  <c r="P34" i="5"/>
  <c r="O34" i="5"/>
  <c r="T34" i="5"/>
  <c r="N34" i="5"/>
  <c r="J34" i="5"/>
  <c r="Q34" i="5"/>
  <c r="M34" i="5"/>
  <c r="D34" i="5"/>
  <c r="V33" i="5"/>
  <c r="J610" i="1" l="1"/>
  <c r="I614" i="1" s="1"/>
  <c r="I615" i="1" s="1"/>
  <c r="J615" i="1" s="1"/>
  <c r="D10" i="4"/>
  <c r="K610" i="1"/>
  <c r="D32" i="4" l="1"/>
  <c r="K617" i="1"/>
  <c r="K4" i="1" s="1"/>
  <c r="C10" i="4"/>
  <c r="C9" i="5"/>
  <c r="K613" i="1"/>
  <c r="D34" i="4" s="1"/>
  <c r="D31" i="4" l="1"/>
  <c r="E10" i="4" s="1"/>
  <c r="C69" i="5"/>
  <c r="T11" i="5"/>
  <c r="J11" i="5"/>
  <c r="S11" i="5"/>
  <c r="Q11" i="5"/>
  <c r="L11" i="5"/>
  <c r="G11" i="5"/>
  <c r="P11" i="5"/>
  <c r="K11" i="5"/>
  <c r="N11" i="5"/>
  <c r="E11" i="5"/>
  <c r="U11" i="5"/>
  <c r="F11" i="5"/>
  <c r="I11" i="5"/>
  <c r="O11" i="5"/>
  <c r="R11" i="5"/>
  <c r="D11" i="5"/>
  <c r="H11" i="5"/>
  <c r="M11" i="5"/>
  <c r="F71" i="5" l="1"/>
  <c r="R71" i="5"/>
  <c r="K71" i="5"/>
  <c r="L71" i="5"/>
  <c r="L70" i="5" s="1"/>
  <c r="O71" i="5"/>
  <c r="O70" i="5" s="1"/>
  <c r="P71" i="5"/>
  <c r="P70" i="5" s="1"/>
  <c r="G71" i="5"/>
  <c r="G70" i="5" s="1"/>
  <c r="S71" i="5"/>
  <c r="S70" i="5" s="1"/>
  <c r="H71" i="5"/>
  <c r="T71" i="5"/>
  <c r="T70" i="5" s="1"/>
  <c r="M71" i="5"/>
  <c r="M70" i="5" s="1"/>
  <c r="Q71" i="5"/>
  <c r="Q70" i="5" s="1"/>
  <c r="I71" i="5"/>
  <c r="I70" i="5" s="1"/>
  <c r="U71" i="5"/>
  <c r="J71" i="5"/>
  <c r="J70" i="5" s="1"/>
  <c r="N71" i="5"/>
  <c r="N70" i="5" s="1"/>
  <c r="E16" i="4"/>
  <c r="E22" i="4"/>
  <c r="E15" i="4"/>
  <c r="E29" i="4"/>
  <c r="E17" i="4"/>
  <c r="E23" i="4"/>
  <c r="E11" i="4"/>
  <c r="E34" i="4"/>
  <c r="E12" i="4"/>
  <c r="D35" i="4"/>
  <c r="E21" i="4"/>
  <c r="E18" i="4"/>
  <c r="E19" i="4"/>
  <c r="E26" i="4"/>
  <c r="E25" i="4"/>
  <c r="E27" i="4"/>
  <c r="E14" i="4"/>
  <c r="E20" i="4"/>
  <c r="E28" i="4"/>
  <c r="E24" i="4"/>
  <c r="E13" i="4"/>
  <c r="C73" i="5"/>
  <c r="U70" i="5"/>
  <c r="M10" i="5"/>
  <c r="H10" i="5"/>
  <c r="K10" i="5"/>
  <c r="G10" i="5"/>
  <c r="D10" i="5"/>
  <c r="V9" i="5"/>
  <c r="L10" i="5"/>
  <c r="T10" i="5"/>
  <c r="I10" i="5"/>
  <c r="F10" i="5"/>
  <c r="N10" i="5"/>
  <c r="J10" i="5"/>
  <c r="U10" i="5"/>
  <c r="E10" i="5"/>
  <c r="H70" i="5"/>
  <c r="E71" i="5"/>
  <c r="E70" i="5" s="1"/>
  <c r="F70" i="5"/>
  <c r="D71" i="5"/>
  <c r="D73" i="5" s="1"/>
  <c r="D74" i="5" s="1"/>
  <c r="R70" i="5"/>
  <c r="K70" i="5"/>
  <c r="E31" i="4" l="1"/>
  <c r="U73" i="5"/>
  <c r="T73" i="5"/>
  <c r="E73" i="5"/>
  <c r="E74" i="5" s="1"/>
  <c r="N73" i="5"/>
  <c r="P73" i="5"/>
  <c r="G73" i="5"/>
  <c r="F73" i="5"/>
  <c r="I73" i="5"/>
  <c r="S73" i="5"/>
  <c r="Q73" i="5"/>
  <c r="K73" i="5"/>
  <c r="D70" i="5"/>
  <c r="V69" i="5"/>
  <c r="H73" i="5"/>
  <c r="R73" i="5"/>
  <c r="L73" i="5"/>
  <c r="J73" i="5"/>
  <c r="O73" i="5"/>
  <c r="M73" i="5"/>
  <c r="F74" i="5" l="1"/>
  <c r="G74" i="5" s="1"/>
  <c r="H74" i="5" s="1"/>
  <c r="I74" i="5" s="1"/>
  <c r="J74" i="5" s="1"/>
  <c r="K74" i="5" s="1"/>
  <c r="L74" i="5" s="1"/>
  <c r="M74" i="5" s="1"/>
  <c r="N74" i="5" s="1"/>
  <c r="O74" i="5" s="1"/>
  <c r="P74" i="5" s="1"/>
  <c r="Q74" i="5" s="1"/>
  <c r="R74" i="5" s="1"/>
  <c r="S74" i="5" s="1"/>
  <c r="T74" i="5" s="1"/>
  <c r="U74" i="5" s="1"/>
  <c r="V73" i="5"/>
  <c r="B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tc={A499AD1A-36B4-4A42-AF09-0060643E1ACE}</author>
  </authors>
  <commentList>
    <comment ref="G106" authorId="0" shapeId="0" xr:uid="{A499AD1A-36B4-4A42-AF09-0060643E1ACE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Rodapé piso e para as escadas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<sst xmlns="http://schemas.openxmlformats.org/spreadsheetml/2006/main" count="3591" uniqueCount="1742">
  <si>
    <t>ITEM</t>
  </si>
  <si>
    <t>DESCRIÇÃO</t>
  </si>
  <si>
    <t>UNIDADE</t>
  </si>
  <si>
    <t>QUANTIDADE</t>
  </si>
  <si>
    <t>VALOR UNIT.</t>
  </si>
  <si>
    <t>BDI</t>
  </si>
  <si>
    <t>VALOR TOTAL S/ BDI</t>
  </si>
  <si>
    <t>VALOR TOTAL C/ BDI</t>
  </si>
  <si>
    <t>BDI SERVIÇO</t>
  </si>
  <si>
    <t>UN</t>
  </si>
  <si>
    <t>01.02.091</t>
  </si>
  <si>
    <t>Parecer técnico de fundações, contenções e recomendações gerais, para empreendimentos com área construída de 2.001 a 5.000 m²</t>
  </si>
  <si>
    <t>01.06.021</t>
  </si>
  <si>
    <t>Elaboração de projeto de adequação de entrada de energia elétrica junto a concessionária, com medição em baixa tensão e demanda até 75 kVA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</si>
  <si>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</si>
  <si>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</si>
  <si>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</si>
  <si>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</si>
  <si>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</si>
  <si>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</si>
  <si>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</si>
  <si>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</si>
  <si>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</si>
  <si>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</si>
  <si>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</si>
  <si>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</si>
  <si>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</si>
  <si>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</si>
  <si>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</si>
  <si>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</si>
  <si>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</si>
  <si>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</si>
  <si>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TX</t>
  </si>
  <si>
    <t>M2</t>
  </si>
  <si>
    <t>01.21.010</t>
  </si>
  <si>
    <t>Taxa de mobilização e desmobilização de equipamentos para execução de sondagem</t>
  </si>
  <si>
    <t>M</t>
  </si>
  <si>
    <t>01.21.120</t>
  </si>
  <si>
    <t>Sondagem do terreno rotativa em solo</t>
  </si>
  <si>
    <t>M3</t>
  </si>
  <si>
    <t>CJ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</si>
  <si>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</si>
  <si>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</si>
  <si>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</si>
  <si>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</si>
  <si>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</si>
  <si>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</si>
  <si>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UNMES</t>
  </si>
  <si>
    <t>02.01.200</t>
  </si>
  <si>
    <t>Desmobilização de construção provisória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</si>
  <si>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</si>
  <si>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</si>
  <si>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</si>
  <si>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</si>
  <si>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</si>
  <si>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</si>
  <si>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</si>
  <si>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</si>
  <si>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02.03.120</t>
  </si>
  <si>
    <t>Tapume fixo para fechamento de áreas, com portão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</si>
  <si>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</si>
  <si>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</si>
  <si>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</si>
  <si>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</si>
  <si>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</si>
  <si>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02.05.212</t>
  </si>
  <si>
    <t>Andaime tubular fachadeiro com piso metálico e sapatas ajustáveis</t>
  </si>
  <si>
    <t>02.08.020</t>
  </si>
  <si>
    <t>Placa de identificação para obra</t>
  </si>
  <si>
    <t>02.09.130</t>
  </si>
  <si>
    <t>Limpeza mecanizada do terreno, inclusive troncos com diâmetro acima de 15 cm até 50 cm, com caminhão à disposição dentro da obra, até o raio de 1 km</t>
  </si>
  <si>
    <t>02.10.020</t>
  </si>
  <si>
    <t>Locação de obra de edificação</t>
  </si>
  <si>
    <t>KG</t>
  </si>
  <si>
    <t>05.09.007</t>
  </si>
  <si>
    <t>Taxa de destinação de resíduo sólido em aterro, tipo solo/terra</t>
  </si>
  <si>
    <t>05.10.025</t>
  </si>
  <si>
    <t>Transporte de solo de 1ª e 2ª categoria por caminhão para distâncias superiores ao 15° km até o 20° km</t>
  </si>
  <si>
    <t>06.02.020</t>
  </si>
  <si>
    <t>Escavação manual em solo de 1ª e 2ª categoria em vala ou cava até 1,5 m</t>
  </si>
  <si>
    <t>06.11.020</t>
  </si>
  <si>
    <t>Reaterro manual para simples regularização sem compactação</t>
  </si>
  <si>
    <t>06.14.020</t>
  </si>
  <si>
    <t>Carga manual de solo</t>
  </si>
  <si>
    <t>07.10.020</t>
  </si>
  <si>
    <t>Espalhamento de solo em bota-fora com compactação sem controle</t>
  </si>
  <si>
    <t>08.02.050</t>
  </si>
  <si>
    <t>Cimbramento tubular metálico</t>
  </si>
  <si>
    <t>M3MES</t>
  </si>
  <si>
    <t>08.02.060</t>
  </si>
  <si>
    <t>Montagem e desmontagem de cimbramento tubular metálico</t>
  </si>
  <si>
    <t>09.01.020</t>
  </si>
  <si>
    <t>Forma em madeira comum para fundação</t>
  </si>
  <si>
    <t>09.01.030</t>
  </si>
  <si>
    <t>Forma em madeira comum para estrutura</t>
  </si>
  <si>
    <t>10.01.040</t>
  </si>
  <si>
    <t>Armadura em barra de aço CA-50 (A ou B) fyk = 500 MPa</t>
  </si>
  <si>
    <t>10.01.060</t>
  </si>
  <si>
    <t>Armadura em barra de aço CA-60 (A ou B) fyk = 600 MPa</t>
  </si>
  <si>
    <t>10.02.020</t>
  </si>
  <si>
    <t>Armadura em tela soldada de aço</t>
  </si>
  <si>
    <t>11.01.320</t>
  </si>
  <si>
    <t>Concreto usinado, fck = 30 MPa - para bombeamento</t>
  </si>
  <si>
    <t>11.01.321</t>
  </si>
  <si>
    <t>Concreto usinado, fck = 35 MPa - para bombeamento</t>
  </si>
  <si>
    <t>11.01.520</t>
  </si>
  <si>
    <t>Concreto usinado, fck = 30 MPa - para bombeamento em estaca hélice contínua</t>
  </si>
  <si>
    <t>11.02.020</t>
  </si>
  <si>
    <t>Concreto usinado não estrutural mínimo 150 kg cimento / m³</t>
  </si>
  <si>
    <t>11.11</t>
  </si>
  <si>
    <t>11.16</t>
  </si>
  <si>
    <t>11.16.040</t>
  </si>
  <si>
    <t>Lançamento e adensamento de concreto ou massa em fundação</t>
  </si>
  <si>
    <t>11.16.060</t>
  </si>
  <si>
    <t>Lançamento e adensamento de concreto ou massa em estrutura</t>
  </si>
  <si>
    <t>11.18</t>
  </si>
  <si>
    <t>11.18.060</t>
  </si>
  <si>
    <t>Lona plástica preta - uso geral</t>
  </si>
  <si>
    <t>11.20</t>
  </si>
  <si>
    <t>12.12.016</t>
  </si>
  <si>
    <t>Estaca tipo hélice contínua, diâmetro de 30 cm em solo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</si>
  <si>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</si>
  <si>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</si>
  <si>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</si>
  <si>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</si>
  <si>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14.10</t>
  </si>
  <si>
    <t>14.10.121</t>
  </si>
  <si>
    <t>Alvenaria de bloco de concreto de vedação de 19 cm - classe C</t>
  </si>
  <si>
    <t>14.11</t>
  </si>
  <si>
    <t>14.15</t>
  </si>
  <si>
    <t>14.20</t>
  </si>
  <si>
    <t>14.20.010</t>
  </si>
  <si>
    <t>Vergas, contravergas e pilaretes de concreto armado</t>
  </si>
  <si>
    <t>14.28</t>
  </si>
  <si>
    <t>14.30</t>
  </si>
  <si>
    <t>14.30.070</t>
  </si>
  <si>
    <t>Divisória sanitária em painel laminado melamínico estrutural com perfis em alumínio, inclusive ferragem completa para vão de porta</t>
  </si>
  <si>
    <t>14.30.310</t>
  </si>
  <si>
    <t>Divisória em placas de gesso acartonado, resistência ao fogo 30 minutos, espessura 100/70mm - 1ST / 1ST</t>
  </si>
  <si>
    <t>14.31</t>
  </si>
  <si>
    <t>14.40</t>
  </si>
  <si>
    <t>15.03.030</t>
  </si>
  <si>
    <t>Fornecimento e montagem de estrutura em aço ASTM-A36, sem pintura</t>
  </si>
  <si>
    <t>15.20</t>
  </si>
  <si>
    <t>16.10</t>
  </si>
  <si>
    <t>16.12</t>
  </si>
  <si>
    <t>16.13</t>
  </si>
  <si>
    <t>16.13.060</t>
  </si>
  <si>
    <t>Telhamento em chapa de aço pré-pintada com epóxi e poliéster, tipo sanduíche, espessura de 0,50 mm, com lã de rocha</t>
  </si>
  <si>
    <t>16.16</t>
  </si>
  <si>
    <t>16.20</t>
  </si>
  <si>
    <t>16.33.052</t>
  </si>
  <si>
    <t>Calha, rufo, afins em chapa galvanizada nº 24 - corte 0,50 m</t>
  </si>
  <si>
    <t>16.33.062</t>
  </si>
  <si>
    <t>Calha, rufo, afins em chapa galvanizada nº 24 - corte 1,00 m</t>
  </si>
  <si>
    <t>17.01.020</t>
  </si>
  <si>
    <t>Argamassa de regularização e/ou proteção</t>
  </si>
  <si>
    <t>17.01.040</t>
  </si>
  <si>
    <t>Lastro de concreto impermeabilizado</t>
  </si>
  <si>
    <t>17.01.060</t>
  </si>
  <si>
    <t>Regularização de piso com nata de cimento e adesivo de alto desempenho</t>
  </si>
  <si>
    <t>17.03.320</t>
  </si>
  <si>
    <t>Rodapé em cimentado desempenado e alisado com altura 10 cm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</si>
  <si>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</si>
  <si>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</si>
  <si>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</si>
  <si>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</si>
  <si>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</si>
  <si>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</si>
  <si>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18.08.062</t>
  </si>
  <si>
    <t>Revestimento em porcelanato esmaltado polido para área interna e ambiente com tráfego médio, grupo de absorção BIa, assentado com argamassa colante industrializada, rejuntado</t>
  </si>
  <si>
    <t>18.11</t>
  </si>
  <si>
    <t>18.11.052</t>
  </si>
  <si>
    <t>Revestimento em placa cerâmica esmaltada, tipo monoporosa, assentado e rejuntado com argamassa industrializada</t>
  </si>
  <si>
    <t>18.12</t>
  </si>
  <si>
    <t>18.12.120</t>
  </si>
  <si>
    <t>Revestimento em pastilha de porcelana natural ou esmaltada de 2,5x2,5 cm, assentado e rejuntado com argamassa colante industrializada</t>
  </si>
  <si>
    <t>18.13</t>
  </si>
  <si>
    <t>19.01.062</t>
  </si>
  <si>
    <t>Peitoril e/ou soleira em granito, espessura de 2 cm e largura até 20 cm, acabamento polido</t>
  </si>
  <si>
    <t>19.01.064</t>
  </si>
  <si>
    <t>Peitoril e/ou soleira em granito, espessura de 2 cm e largura de 21 cm até 30 cm, acabamento polido</t>
  </si>
  <si>
    <t>21.02.320</t>
  </si>
  <si>
    <t>Revestimento vinílico antiestático acústico, espessura de 5 mm, com impermeabilizante acrílico</t>
  </si>
  <si>
    <t>21.03.151</t>
  </si>
  <si>
    <t>Revestimento em placa de alumínio composto "ACM", espessura de 4 mm e acabamento em PVDF</t>
  </si>
  <si>
    <t>21.10.081</t>
  </si>
  <si>
    <t>Rodapé hospitalar flexível em PVC para piso vinílico, espessura de 2 mm e altura de 7,5 cm, com impermeabilizante acrílico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</si>
  <si>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</si>
  <si>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</si>
  <si>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</si>
  <si>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</si>
  <si>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22.03.050</t>
  </si>
  <si>
    <t>Forro em fibra mineral NRC 0.50, revestido em látex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</si>
  <si>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</si>
  <si>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</si>
  <si>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</si>
  <si>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</si>
  <si>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</si>
  <si>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</si>
  <si>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23.20.110</t>
  </si>
  <si>
    <t>Visor fixo e requadro de madeira para porta, para receber vidro</t>
  </si>
  <si>
    <t>23.20.140</t>
  </si>
  <si>
    <t>Acréscimo de visor completo em porta de madeira</t>
  </si>
  <si>
    <t>24.01.280</t>
  </si>
  <si>
    <t>Caixilho tipo guichê em chapa de aço</t>
  </si>
  <si>
    <t>24.02.054</t>
  </si>
  <si>
    <t>Porta corta-fogo classe P.90, com barra antipânico numa face e maçaneta na outra, completa</t>
  </si>
  <si>
    <t>24.03.080</t>
  </si>
  <si>
    <t>Escada marinheiro com guarda corpo (em aço galvanizado)</t>
  </si>
  <si>
    <t>24.08.020</t>
  </si>
  <si>
    <t>Corrimão duplo em tubo de aço inoxidável escovado, com diâmetro de 1 1/2´ e montantes com diâmetro de 2´</t>
  </si>
  <si>
    <t>25.01.240</t>
  </si>
  <si>
    <t>Caixilho fixo em alumínio, sob medida - branco</t>
  </si>
  <si>
    <t>25.01.361</t>
  </si>
  <si>
    <t>Caixilho em alumínio maxim-ar com vidro - branco</t>
  </si>
  <si>
    <t>25.01.371</t>
  </si>
  <si>
    <t>Caixilho em alumínio basculante com vidro - branco</t>
  </si>
  <si>
    <t>25.01.450</t>
  </si>
  <si>
    <t>Caixilho em alumínio para pele de vidro, tipo fachada</t>
  </si>
  <si>
    <t>25.02.040</t>
  </si>
  <si>
    <t>Porta de entrada de correr em alumínio, sob medida</t>
  </si>
  <si>
    <t>25.02.060</t>
  </si>
  <si>
    <t>Porta/portinhola tipo veneziana de abrir em alumínio, sob medida</t>
  </si>
  <si>
    <t>26.01.169</t>
  </si>
  <si>
    <t>Vidro liso laminado incolor de 8 mm</t>
  </si>
  <si>
    <t>26.01.348</t>
  </si>
  <si>
    <t>Vidro multilaminado de alta segurança, proteção balística nível III</t>
  </si>
  <si>
    <t>26.04.030</t>
  </si>
  <si>
    <t>Espelho comum de 3 mm com moldura em alumínio</t>
  </si>
  <si>
    <t>27.04.040</t>
  </si>
  <si>
    <t>Corrimão, bate-maca ou protetor de parede em PVC, com amortecimento à impacto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</si>
  <si>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</si>
  <si>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</si>
  <si>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</si>
  <si>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</si>
  <si>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</si>
  <si>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</si>
  <si>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</si>
  <si>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</si>
  <si>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</si>
  <si>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</si>
  <si>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28.01.160</t>
  </si>
  <si>
    <t>Mola aérea para porta, com esforço acima de 50 kg até 60 kg</t>
  </si>
  <si>
    <t>28.01.210</t>
  </si>
  <si>
    <t>Fechadura tipo alavanca com chave para porta corta-fogo</t>
  </si>
  <si>
    <t>28.20.050</t>
  </si>
  <si>
    <t>Barra antipânico de sobrepor e maçaneta livre para porta de 1 folha</t>
  </si>
  <si>
    <t>28.20.413</t>
  </si>
  <si>
    <t>Dobradiça em latão cromado reforçada de 3 1/2" x 3", para porta de até 35 kg</t>
  </si>
  <si>
    <t>28.20.800</t>
  </si>
  <si>
    <t>Equipamento automatizador de portas deslizantes para folha dupla</t>
  </si>
  <si>
    <t>30.01.030</t>
  </si>
  <si>
    <t>Barra de apoio reta, para pessoas com mobilidade reduzida, em tubo de aço inoxidável de 1 1/2´ x 800 mm</t>
  </si>
  <si>
    <t>30.01.061</t>
  </si>
  <si>
    <t>Barra de apoio lateral para lavatório, para pessoas com mobilidade reduzida, em tubo de aço inoxidável de 1.1/4", comprimento 25 a 30 cm</t>
  </si>
  <si>
    <t>30.04.020</t>
  </si>
  <si>
    <t>Revestimento sintético de borracha ou PVC colorido, para sinalização tátil de alerta / direcional - colado</t>
  </si>
  <si>
    <t>30.04.034</t>
  </si>
  <si>
    <t>Piso em ladrilho hidráulico podotátil várias cores, assentado com argamassa mista</t>
  </si>
  <si>
    <t>30.04.060</t>
  </si>
  <si>
    <t>Revestimento em chapa de aço inoxidável para proteção de portas, altura de 40 cm</t>
  </si>
  <si>
    <t>30.06.064</t>
  </si>
  <si>
    <t>Sistema de alarme PNE com indicador audiovisual, sistema sem fio (Wireless), para pessoas com mobilidade reduzida ou cadeirante</t>
  </si>
  <si>
    <t>30.06.090</t>
  </si>
  <si>
    <t>Placa de identificação para estacionamento, com desenho universal de acessibilidade, tipo pedestal</t>
  </si>
  <si>
    <t>30.06.110</t>
  </si>
  <si>
    <t>Sinalização com pictograma para vaga de estacionamento, com faixas demarcatórias</t>
  </si>
  <si>
    <t>30.08.040</t>
  </si>
  <si>
    <t>Lavatório de louça para canto sem coluna para pessoas com mobilidade reduzida</t>
  </si>
  <si>
    <t>30.08.060</t>
  </si>
  <si>
    <t>Bacia sifonada de louça para pessoas com mobilidade reduzida - capacidade de 6 litros</t>
  </si>
  <si>
    <t>32.06.030</t>
  </si>
  <si>
    <t>Lã de vidro e/ou lã de rocha com espessura de 2´</t>
  </si>
  <si>
    <t>32.06.231</t>
  </si>
  <si>
    <t>Película de controle solar refletiva na cor prata, aplicado em vidros</t>
  </si>
  <si>
    <t>32.11.200</t>
  </si>
  <si>
    <t>Isolamento térmico em polietileno expandido, espessura de 5 mm, para tubulação de 1/2´ (15 mm)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</si>
  <si>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</si>
  <si>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</si>
  <si>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</si>
  <si>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</si>
  <si>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</si>
  <si>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</si>
  <si>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</si>
  <si>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</si>
  <si>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</si>
  <si>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</si>
  <si>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32.16.010</t>
  </si>
  <si>
    <t>Impermeabilização em pintura de asfalto oxidado com solventes orgânicos, sobre massa</t>
  </si>
  <si>
    <t>32.17.030</t>
  </si>
  <si>
    <t>Impermeabilização em argamassa polimérica para umidade e água de percolação</t>
  </si>
  <si>
    <t>32.20.020</t>
  </si>
  <si>
    <t>Aplicação de papel Kraft</t>
  </si>
  <si>
    <t>32.20.050</t>
  </si>
  <si>
    <t>Tela em polietileno, malha hexagonal de 1/2´, para armadura de argamassa</t>
  </si>
  <si>
    <t>32.20.066</t>
  </si>
  <si>
    <t>Lona plástica em polietileno, 150 micras, para camada separadora de piso/pavimento</t>
  </si>
  <si>
    <t>33.02.060</t>
  </si>
  <si>
    <t>Massa corrida a base de PVA</t>
  </si>
  <si>
    <t>33.02.080</t>
  </si>
  <si>
    <t>Massa corrida à base de resina acrílica</t>
  </si>
  <si>
    <t>33.03.750</t>
  </si>
  <si>
    <t>Verniz acrílico</t>
  </si>
  <si>
    <t>33.09.020</t>
  </si>
  <si>
    <t>Borracha clorada para faixas demarcatórias</t>
  </si>
  <si>
    <t>33.10.030</t>
  </si>
  <si>
    <t>Tinta acrílica antimofo em massa, inclusive preparo</t>
  </si>
  <si>
    <t>33.10.050</t>
  </si>
  <si>
    <t>Tinta acrílica em massa, inclusive preparo</t>
  </si>
  <si>
    <t>34.01.010</t>
  </si>
  <si>
    <t>Terra vegetal orgânica comum</t>
  </si>
  <si>
    <t>34.01.020</t>
  </si>
  <si>
    <t>Limpeza e regularização de áreas para ajardinamento (jardins e canteiros)</t>
  </si>
  <si>
    <t>34.02.080</t>
  </si>
  <si>
    <t>Plantio de grama São Carlos em placas (jardins e canteiros)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</si>
  <si>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</si>
  <si>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</si>
  <si>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</si>
  <si>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</si>
  <si>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</si>
  <si>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</si>
  <si>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</si>
  <si>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</si>
  <si>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34.04.280</t>
  </si>
  <si>
    <t>Árvore ornamental tipo Manacá-da-serra - h= 2,00 m</t>
  </si>
  <si>
    <t>36.08.360</t>
  </si>
  <si>
    <t>Grupo gerador carenado com potência de 460/434 kVA, variação de + ou - 10% - completo</t>
  </si>
  <si>
    <t>36.09.220</t>
  </si>
  <si>
    <t>Transformador de potência trifásico de 500 kVA, classe 15 kV, a seco com cabine</t>
  </si>
  <si>
    <t>37.02.140</t>
  </si>
  <si>
    <t>Quadro Telebrás de sobrepor de 800 x 800 x 120 mm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</si>
  <si>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</si>
  <si>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</si>
  <si>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</si>
  <si>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</si>
  <si>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37.06.014</t>
  </si>
  <si>
    <t>Painel autoportante em chapa de aço, com proteção mínima IP 54 - sem componentes</t>
  </si>
  <si>
    <t>37.10.010</t>
  </si>
  <si>
    <t>Barramento de cobre nu</t>
  </si>
  <si>
    <t>37.12.120</t>
  </si>
  <si>
    <t>Fusível tipo HH para 15 kV de 2,5 A até 50 A</t>
  </si>
  <si>
    <t>37.13.550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</si>
  <si>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</si>
  <si>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</si>
  <si>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</si>
  <si>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</si>
  <si>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</si>
  <si>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</si>
  <si>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</si>
  <si>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</si>
  <si>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</si>
  <si>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</si>
  <si>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37.13.720</t>
  </si>
  <si>
    <t>37.13.740</t>
  </si>
  <si>
    <t>37.13.780</t>
  </si>
  <si>
    <t>Disjuntor em caixa moldada, térmico e magnético ajustáveis, tripolar 1600/690 V, faixa de ajuste de 1000 até 1600 A</t>
  </si>
  <si>
    <t>37.13.840</t>
  </si>
  <si>
    <t>Mini-disjuntor termomagnético, bipolar 220/380 V, corrente de 10 A até 32 A</t>
  </si>
  <si>
    <t>37.13.920</t>
  </si>
  <si>
    <t>37.13.930</t>
  </si>
  <si>
    <t>37.14.300</t>
  </si>
  <si>
    <t>Chave seccionadora sob carga, tripolar, acionamento rotativo, com prolongador, sem porta-fusível, de 160 A</t>
  </si>
  <si>
    <t>37.17.060</t>
  </si>
  <si>
    <t>Dispositivo diferencial residual de 25 A x 30 mA - 2 polos</t>
  </si>
  <si>
    <t>37.17.070</t>
  </si>
  <si>
    <t>Dispositivo diferencial residual de 40 A x 30 mA - 2 polos</t>
  </si>
  <si>
    <t>37.20.190</t>
  </si>
  <si>
    <t>37.24.032</t>
  </si>
  <si>
    <t>Supressor de surto monofásico, corrente nominal 20 kA, Imax. de surto 50 até 80 kA</t>
  </si>
  <si>
    <t>37.24.044</t>
  </si>
  <si>
    <t>Dispositivo de proteção contra surto, 4 polos, suportabilidade &lt;= 2,5 kV, 3F+N, Un até 240/415V, curva de ensaio 8/20µs, In=20kA/40kA - classe 2</t>
  </si>
  <si>
    <t>38.04.040</t>
  </si>
  <si>
    <t>38.04.060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</si>
  <si>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</si>
  <si>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</si>
  <si>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</si>
  <si>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</si>
  <si>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38.19.030</t>
  </si>
  <si>
    <t>Eletroduto de PVC corrugado flexível leve, diâmetro externo de 25 mm</t>
  </si>
  <si>
    <t>38.21.110</t>
  </si>
  <si>
    <t>Eletrocalha lisa galvanizada a fogo, 50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</si>
  <si>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</si>
  <si>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</si>
  <si>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</si>
  <si>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</si>
  <si>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</si>
  <si>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</si>
  <si>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38.22.610</t>
  </si>
  <si>
    <t>Tampa de encaixe para eletrocalha, galvanizada a fogo, L= 50 mm</t>
  </si>
  <si>
    <t>38.22.620</t>
  </si>
  <si>
    <t>Tampa de encaixe para eletrocalha, galvanizada a fogo, L= 100 mm</t>
  </si>
  <si>
    <t>38.22.630</t>
  </si>
  <si>
    <t>Tampa de encaixe para eletrocalha, galvanizada a fogo, L= 150 mm</t>
  </si>
  <si>
    <t>38.22.640</t>
  </si>
  <si>
    <t>Tampa de encaixe para eletrocalha, galvanizada a fogo, L= 200 mm</t>
  </si>
  <si>
    <t>38.23.110</t>
  </si>
  <si>
    <t>Suporte para eletrocalha, galvanizado a fogo, 100x100 mm</t>
  </si>
  <si>
    <t>38.23.120</t>
  </si>
  <si>
    <t>Suporte para eletrocalha, galvanizado a fogo, 150x100 mm</t>
  </si>
  <si>
    <t>38.23.130</t>
  </si>
  <si>
    <t>Suporte para eletrocalha, galvanizado a fogo, 200x100 mm</t>
  </si>
  <si>
    <t>39.04.070</t>
  </si>
  <si>
    <t>Cabo de cobre nu, têmpera mole, classe 2, de 35 mm²</t>
  </si>
  <si>
    <t>39.04.080</t>
  </si>
  <si>
    <t>Cabo de cobre nu, têmpera mole, classe 2, de 50 mm²</t>
  </si>
  <si>
    <t>39.09.040</t>
  </si>
  <si>
    <t>Conector split-bolt para cabo de 35 mm², latão, simples</t>
  </si>
  <si>
    <t>39.10.130</t>
  </si>
  <si>
    <t>Terminal de pressão/compressão para cabo de 35 mm²</t>
  </si>
  <si>
    <t>39.18.106</t>
  </si>
  <si>
    <t>Cabo coaxial tipo RG 59</t>
  </si>
  <si>
    <t>39.18.120</t>
  </si>
  <si>
    <t>Cabo para rede U/UTP 23 AWG com 4 pares - categoria 6A</t>
  </si>
  <si>
    <t>39.21.020</t>
  </si>
  <si>
    <t>Cabo de cobre flexível de 2,5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</si>
  <si>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</si>
  <si>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</si>
  <si>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</si>
  <si>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</si>
  <si>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</si>
  <si>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</si>
  <si>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</si>
  <si>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</si>
  <si>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</si>
  <si>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</si>
  <si>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</si>
  <si>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</si>
  <si>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</si>
  <si>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</si>
  <si>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</si>
  <si>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</si>
  <si>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</si>
  <si>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</si>
  <si>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</si>
  <si>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</si>
  <si>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</si>
  <si>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</si>
  <si>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</si>
  <si>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</si>
  <si>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</si>
  <si>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</si>
  <si>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</si>
  <si>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</si>
  <si>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40.02.020</t>
  </si>
  <si>
    <t>Caixa de passagem em chapa, com tampa parafusada, 100 x 100 x 80 mm</t>
  </si>
  <si>
    <t>40.04.096</t>
  </si>
  <si>
    <t>Tomada RJ 45 para rede de dados, com placa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</si>
  <si>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</si>
  <si>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</si>
  <si>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</si>
  <si>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</si>
  <si>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</si>
  <si>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</si>
  <si>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40.04.480</t>
  </si>
  <si>
    <t>Conjunto 1 interruptor simples e 1 tomada 2P+T de 10 A, completo</t>
  </si>
  <si>
    <t>40.05.020</t>
  </si>
  <si>
    <t>Interruptor com 1 tecla simples e placa</t>
  </si>
  <si>
    <t>40.05.040</t>
  </si>
  <si>
    <t>Interruptor com 2 teclas simples e placa</t>
  </si>
  <si>
    <t>40.06.040</t>
  </si>
  <si>
    <t>Condulete metálico de 3/4´</t>
  </si>
  <si>
    <t>40.06.060</t>
  </si>
  <si>
    <t>Condulete metálico de 1´</t>
  </si>
  <si>
    <t>40.07.010</t>
  </si>
  <si>
    <t>Caixa em PVC de 4´ x 2´</t>
  </si>
  <si>
    <t>40.07.020</t>
  </si>
  <si>
    <t>Caixa em PVC de 4´ x 4´</t>
  </si>
  <si>
    <t>40.10.150</t>
  </si>
  <si>
    <t>Contator de potência 220 A - 2na+2nf</t>
  </si>
  <si>
    <t>40.10.510</t>
  </si>
  <si>
    <t>Contator auxiliar - 2na+2nf</t>
  </si>
  <si>
    <t>40.11.070</t>
  </si>
  <si>
    <t>Relé supervisor trifásico contra falta de fase, inversão de fase e mínima tensão</t>
  </si>
  <si>
    <t>40.12.020</t>
  </si>
  <si>
    <t>Chave comutadora/seletora com 1 polo e 3 posições para 63 A</t>
  </si>
  <si>
    <t>40.12.200</t>
  </si>
  <si>
    <t>Chave comutadora/seletora com 1 polo e 2 posições para 25 A</t>
  </si>
  <si>
    <t>40.20.060</t>
  </si>
  <si>
    <t>Botão de comando duplo sem sinalizador</t>
  </si>
  <si>
    <t>40.20.110</t>
  </si>
  <si>
    <t>Alarme sonoro bitonal 220 V para painel de comando</t>
  </si>
  <si>
    <t>40.20.120</t>
  </si>
  <si>
    <t>Placa de 4´ x 2´</t>
  </si>
  <si>
    <t>41.02.551</t>
  </si>
  <si>
    <t>Lâmpada LED tubular T8 com base G13, de 1850 até 2000 Im - 18 a 20 W</t>
  </si>
  <si>
    <t>41.02.562</t>
  </si>
  <si>
    <t>Lâmpada LED tubular T8 com base G13, de 3400 até 4000 Im - 36 a 40 W</t>
  </si>
  <si>
    <t>41.02.580</t>
  </si>
  <si>
    <t>Lâmpada LED 13,5W, com base E-27, 1400 até 1510 lm</t>
  </si>
  <si>
    <t>41.10.400</t>
  </si>
  <si>
    <t>Poste telecônico em aço SAE 1010/1020 galvanizado a fogo, com espera para uma luminária, altura de 3,00 m</t>
  </si>
  <si>
    <t>41.11.100</t>
  </si>
  <si>
    <t>Luminária retangular fechada para iluminação externa em poste, tipo pétala grande</t>
  </si>
  <si>
    <t>41.11.440</t>
  </si>
  <si>
    <t>Suporte tubular de fixação em poste para 1 luminária tipo pétala</t>
  </si>
  <si>
    <t>41.13.050</t>
  </si>
  <si>
    <t>Luminária blindada de sobrepor ou pendente em calha fechada, para 2 lâmpadas fluorescentes de 32 W/36 W/40 W</t>
  </si>
  <si>
    <t>41.31.040</t>
  </si>
  <si>
    <t>Luminária LED retangular de sobrepor com difusor translúcido, 4000 K, fluxo luminoso de 3690 a 4800 lm, potência de 35 W a 41 W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</si>
  <si>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</si>
  <si>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</si>
  <si>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</si>
  <si>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</si>
  <si>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41.31.087</t>
  </si>
  <si>
    <t>Luminária LED redonda de sobrepor com difusor translucido, 4000 K, fluxo luminoso de 1900 a 2000 lm, potência de 17 W a 19 W</t>
  </si>
  <si>
    <t>42.01.020</t>
  </si>
  <si>
    <t>Captor tipo Franklin, h= 300 mm, 4 pontos, 1 descida, acabamento cromado</t>
  </si>
  <si>
    <t>42.01.090</t>
  </si>
  <si>
    <t>Captor tipo terminal aéreo, h= 300 mm, diâmetro de 1/4´ em cobre</t>
  </si>
  <si>
    <t>42.04.120</t>
  </si>
  <si>
    <t>Mastro simples galvanizado de diâmetro 2´</t>
  </si>
  <si>
    <t>42.05.210</t>
  </si>
  <si>
    <t>Haste de aterramento de 5/8´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</si>
  <si>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</si>
  <si>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</si>
  <si>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</si>
  <si>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</si>
  <si>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42.05.410</t>
  </si>
  <si>
    <t>Suporte para fixação de terminal aéreo e/ou de cabo de cobre nu, com base ondulada</t>
  </si>
  <si>
    <t>42.20.150</t>
  </si>
  <si>
    <t>Solda exotérmica conexão cabo-cabo horizontal em T, bitola do cabo de 16-16mm² a 50-35mm², 70-35mm² e 95-35mm²</t>
  </si>
  <si>
    <t>42.20.220</t>
  </si>
  <si>
    <t>Solda exotérmica conexão cabo-haste em T, bitola do cabo de 50mm² a 95mm² para haste de 5/8" e 3/4"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</si>
  <si>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</si>
  <si>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</si>
  <si>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</si>
  <si>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</si>
  <si>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</si>
  <si>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</si>
  <si>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</si>
  <si>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</si>
  <si>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43.10.480</t>
  </si>
  <si>
    <t>Conjunto motor-bomba (centrífuga) 7,5 cv, multiestágio, Hman= 30 a 80 mca, Q= 21,6 a 12,0 m³/h</t>
  </si>
  <si>
    <t>43.10.740</t>
  </si>
  <si>
    <t>Conjunto motor-bomba (centrífuga) 20 cv, monoestágio trifásico, Hman= 62 a 90 mca, Q= 21,1 a 43,8 m³/h</t>
  </si>
  <si>
    <t>44.01.070</t>
  </si>
  <si>
    <t>44.01.100</t>
  </si>
  <si>
    <t>Lavatório de louça sem coluna</t>
  </si>
  <si>
    <t>44.01.110</t>
  </si>
  <si>
    <t>Lavatório de louça com coluna</t>
  </si>
  <si>
    <t>44.01.200</t>
  </si>
  <si>
    <t>Mictório de louça sifonado auto aspirante</t>
  </si>
  <si>
    <t>44.01.310</t>
  </si>
  <si>
    <t>Tanque de louça com coluna de 30 litros</t>
  </si>
  <si>
    <t>44.01.850</t>
  </si>
  <si>
    <t>Cuba de louça de embutir redonda</t>
  </si>
  <si>
    <t>44.02.062</t>
  </si>
  <si>
    <t>Tampo/bancada em granito, com frontão, espessura de 2 cm, acabamento polido</t>
  </si>
  <si>
    <t>44.02.200</t>
  </si>
  <si>
    <t>Tampo/bancada em concreto armado, revestido em aço inoxidável fosco polido</t>
  </si>
  <si>
    <t>44.03.050</t>
  </si>
  <si>
    <t>Dispenser papel higiênico em ABS para rolão 300 / 600 m, com visor</t>
  </si>
  <si>
    <t>44.03.130</t>
  </si>
  <si>
    <t>Saboneteira tipo dispenser, para refil de 800 ml</t>
  </si>
  <si>
    <t>44.03.180</t>
  </si>
  <si>
    <t>Dispenser toalheiro em ABS, para folhas</t>
  </si>
  <si>
    <t>44.03.210</t>
  </si>
  <si>
    <t>Ducha cromada simples</t>
  </si>
  <si>
    <t>44.03.360</t>
  </si>
  <si>
    <t>Ducha higiênica cromada</t>
  </si>
  <si>
    <t>44.03.400</t>
  </si>
  <si>
    <t>Torneira curta com rosca para uso geral, em latão fundido cromado, DN= 3/4´</t>
  </si>
  <si>
    <t>44.03.590</t>
  </si>
  <si>
    <t>Torneira de mesa para pia com bica móvel e arejador em latão fundido cromado</t>
  </si>
  <si>
    <t>44.03.645</t>
  </si>
  <si>
    <t>Torneira de mesa automática, acionamento hidromecânico, em latão cromado, DN= 1/2´ou 3/4´</t>
  </si>
  <si>
    <t>44.03.720</t>
  </si>
  <si>
    <t>Torneira de mesa para lavatório, acionamento hidromecânico com alavanca, registro integrado regulador de vazão, em latão cromado, DN= 1/2´</t>
  </si>
  <si>
    <t>44.03.825</t>
  </si>
  <si>
    <t>Misturador termostato para chuveiro ou ducha, acabamento cromado</t>
  </si>
  <si>
    <t>44.06.010</t>
  </si>
  <si>
    <t>Lavatório coletivo em aço inoxidável</t>
  </si>
  <si>
    <t>44.06.310</t>
  </si>
  <si>
    <t>Cuba em aço inoxidável simples de 465x300x140mm</t>
  </si>
  <si>
    <t>44.20.100</t>
  </si>
  <si>
    <t>Engate flexível metálico DN= 1/2´</t>
  </si>
  <si>
    <t>44.20.130</t>
  </si>
  <si>
    <t>Tubo de ligação para mictório, DN= 1/2´</t>
  </si>
  <si>
    <t>44.20.200</t>
  </si>
  <si>
    <t>Sifão de metal cromado de 1 1/2´ x 2´</t>
  </si>
  <si>
    <t>44.20.220</t>
  </si>
  <si>
    <t>Sifão de metal cromado de 1´ x 1 1/2´</t>
  </si>
  <si>
    <t>44.20.280</t>
  </si>
  <si>
    <t>Tampa de plástico para bacia sanitária</t>
  </si>
  <si>
    <t>44.20.640</t>
  </si>
  <si>
    <t>Válvula de metal cromado de 1 1/2´</t>
  </si>
  <si>
    <t>44.20.650</t>
  </si>
  <si>
    <t>Válvula de metal cromado de 1´</t>
  </si>
  <si>
    <t>45.01.066</t>
  </si>
  <si>
    <t>Entrada completa de água com abrigo e registro de gaveta, DN= 2´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</si>
  <si>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</si>
  <si>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</si>
  <si>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</si>
  <si>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</si>
  <si>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</si>
  <si>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</si>
  <si>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</si>
  <si>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</si>
  <si>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</si>
  <si>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</si>
  <si>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</si>
  <si>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</si>
  <si>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</si>
  <si>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</si>
  <si>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</si>
  <si>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</si>
  <si>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</si>
  <si>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</si>
  <si>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</si>
  <si>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</si>
  <si>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</si>
  <si>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</si>
  <si>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</si>
  <si>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</si>
  <si>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</si>
  <si>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</si>
  <si>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</si>
  <si>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</si>
  <si>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</si>
  <si>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</si>
  <si>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</si>
  <si>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</si>
  <si>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</si>
  <si>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</si>
  <si>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</si>
  <si>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</si>
  <si>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</si>
  <si>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</si>
  <si>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</si>
  <si>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</si>
  <si>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</si>
  <si>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</si>
  <si>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46.07.030</t>
  </si>
  <si>
    <t>Tubo galvanizado DN= 1´,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</si>
  <si>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</si>
  <si>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</si>
  <si>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</si>
  <si>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</si>
  <si>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</si>
  <si>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</si>
  <si>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46.08.030</t>
  </si>
  <si>
    <t>Tubo galvanizado sem costura schedule 40, DN= 1 1/4´,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</si>
  <si>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</si>
  <si>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</si>
  <si>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</si>
  <si>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</si>
  <si>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</si>
  <si>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</si>
  <si>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</si>
  <si>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</si>
  <si>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</si>
  <si>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</si>
  <si>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</si>
  <si>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</si>
  <si>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</si>
  <si>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</si>
  <si>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</si>
  <si>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</si>
  <si>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</si>
  <si>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</si>
  <si>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</si>
  <si>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</si>
  <si>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</si>
  <si>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</si>
  <si>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46.12.010</t>
  </si>
  <si>
    <t>Tubo de concreto (PS-1), DN= 300mm</t>
  </si>
  <si>
    <t>46.12.070</t>
  </si>
  <si>
    <t>Tubo de concreto (PS-2), DN= 500mm</t>
  </si>
  <si>
    <t>46.13.020</t>
  </si>
  <si>
    <t>Tubo em polietileno de alta densidade corrugado perfurado, DN= 4´, inclusive conexões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</si>
  <si>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</si>
  <si>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</si>
  <si>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</si>
  <si>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</si>
  <si>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</si>
  <si>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</si>
  <si>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</si>
  <si>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</si>
  <si>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</si>
  <si>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</si>
  <si>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</si>
  <si>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</si>
  <si>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</si>
  <si>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</si>
  <si>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</si>
  <si>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</si>
  <si>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</si>
  <si>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</si>
  <si>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</si>
  <si>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</si>
  <si>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</si>
  <si>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</si>
  <si>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</si>
  <si>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</si>
  <si>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</si>
  <si>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</si>
  <si>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</si>
  <si>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</si>
  <si>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47.02.050</t>
  </si>
  <si>
    <t>Registro de gaveta em latão fundido cromado com canopla, DN= 1 1/2´ - linha especial</t>
  </si>
  <si>
    <t>47.02.110</t>
  </si>
  <si>
    <t>Registro de pressão em latão fundido cromado com canopla, DN= 3/4´ - linha especial</t>
  </si>
  <si>
    <t>47.04.050</t>
  </si>
  <si>
    <t>Válvula de descarga antivandalismo, DN= 1 1/2´</t>
  </si>
  <si>
    <t>47.04.090</t>
  </si>
  <si>
    <t>Válvula de mictório antivandalismo, DN= 3/4´</t>
  </si>
  <si>
    <t>47.05.020</t>
  </si>
  <si>
    <t>Válvula de retenção horizontal em bronze, DN= 1´</t>
  </si>
  <si>
    <t>47.05.060</t>
  </si>
  <si>
    <t>Válvula de retenção horizontal em bronze, DN= 2 1/2´</t>
  </si>
  <si>
    <t>47.05.110</t>
  </si>
  <si>
    <t>Válvula de retenção vertical em bronze, DN= 1 1/4´</t>
  </si>
  <si>
    <t>47.05.280</t>
  </si>
  <si>
    <t>Válvula globo angular de 45° em bronze, DN= 2 1/2´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</si>
  <si>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</si>
  <si>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</si>
  <si>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</si>
  <si>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</si>
  <si>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</si>
  <si>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</si>
  <si>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</si>
  <si>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</si>
  <si>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47.11.021</t>
  </si>
  <si>
    <t>Pressostato diferencial ajustável mecânico, montagem inferior com diâmetro de 1/2" e/ou 1/4", faixa de operação até 16 bar</t>
  </si>
  <si>
    <t>48.02.009</t>
  </si>
  <si>
    <t>Reservatório de fibra de vidro - capacidade de 20.000 litros</t>
  </si>
  <si>
    <t>48.05.070</t>
  </si>
  <si>
    <t>Torneira de boia, tipo registro automático de entrada, DN= 3´</t>
  </si>
  <si>
    <t>49.01.030</t>
  </si>
  <si>
    <t>Caixa sifonada de PVC rígido de 150 x 150 x 50 mm, com grelha</t>
  </si>
  <si>
    <t>49.01.040</t>
  </si>
  <si>
    <t>Caixa sifonada de PVC rígido de 150 x 185 x 75 mm, com grelha</t>
  </si>
  <si>
    <t>49.03.020</t>
  </si>
  <si>
    <t>Caixa de gordura em alvenaria, 600 x 600 x 600 mm</t>
  </si>
  <si>
    <t>49.04.010</t>
  </si>
  <si>
    <t>Ralo seco em PVC rígido de 100 x 40 mm, com grelha</t>
  </si>
  <si>
    <t>49.05.040</t>
  </si>
  <si>
    <t>Ralo sifonado em ferro fundido de 150 x 240 x 75 mm, com grelha</t>
  </si>
  <si>
    <t>49.12.058</t>
  </si>
  <si>
    <t>Boca de leão simples tipo PMSP com grelha</t>
  </si>
  <si>
    <t>49.12.110</t>
  </si>
  <si>
    <t>Poço de visita de 1,60 x 1,60 x 1,60 m - tipo PMSP</t>
  </si>
  <si>
    <t>50.01.190</t>
  </si>
  <si>
    <t>Tampão de engate rápido em latão, DN= 2 1/2´, com corrente</t>
  </si>
  <si>
    <t>50.01.210</t>
  </si>
  <si>
    <t>Chave para conexão de engate rápido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</si>
  <si>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</si>
  <si>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</si>
  <si>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</si>
  <si>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</si>
  <si>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50.05.230</t>
  </si>
  <si>
    <t>Sirene audiovisual tipo endereçável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</si>
  <si>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</si>
  <si>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</si>
  <si>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</si>
  <si>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</si>
  <si>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</si>
  <si>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</si>
  <si>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50.05.470</t>
  </si>
  <si>
    <t>Módulo isolador, módulo endereçador para audiovisual</t>
  </si>
  <si>
    <t>50.10.050</t>
  </si>
  <si>
    <t>Extintor sobre rodas de gás carbônico - capacidade de 25 kg</t>
  </si>
  <si>
    <t>50.10.058</t>
  </si>
  <si>
    <t>Extintor manual de pó químico seco BC - capacidade de 4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</si>
  <si>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</si>
  <si>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</si>
  <si>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</si>
  <si>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</si>
  <si>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</si>
  <si>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</si>
  <si>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</si>
  <si>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</si>
  <si>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54.01.030</t>
  </si>
  <si>
    <t>Abertura e preparo de caixa até 40 cm, compactação do subleito mínimo de 95% do PN e transporte até o raio de 1 km</t>
  </si>
  <si>
    <t>54.06.020</t>
  </si>
  <si>
    <t>Guia pré-moldada curva tipo PMSP 100 - fck 25 MPa</t>
  </si>
  <si>
    <t>54.06.040</t>
  </si>
  <si>
    <t>Guia pré-moldada reta tipo PMSP 100 - fck 25 MPa</t>
  </si>
  <si>
    <t>54.06.110</t>
  </si>
  <si>
    <t>Base em concreto com fck de 25 MPa, para guias, sarjetas ou sarjetões</t>
  </si>
  <si>
    <t>54.06.160</t>
  </si>
  <si>
    <t>Sarjeta ou sarjetão moldado no local, tipo PMSP em concreto com fck 20 MPa</t>
  </si>
  <si>
    <t>55.01.020</t>
  </si>
  <si>
    <t>Limpeza final da obra</t>
  </si>
  <si>
    <t>55.01.100</t>
  </si>
  <si>
    <t>Limpeza complementar e especial de vidros</t>
  </si>
  <si>
    <t>61.01.680</t>
  </si>
  <si>
    <t>66.02.500</t>
  </si>
  <si>
    <t>Central de alarme microprocessada, para até 125 zonas</t>
  </si>
  <si>
    <t>66.08.115</t>
  </si>
  <si>
    <t>Rack fechado de piso padrão metálico, 19 x 44 Us x 770 mm</t>
  </si>
  <si>
    <t>66.20.170</t>
  </si>
  <si>
    <t>Guia organizadora de cabos para rack, 19´ 2 U</t>
  </si>
  <si>
    <t>66.20.221</t>
  </si>
  <si>
    <t>66.20.225</t>
  </si>
  <si>
    <t>Switch Gigabit 24 portas com capacidade de 10/100/1000/Mbps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</si>
  <si>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</si>
  <si>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</si>
  <si>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69.03.130</t>
  </si>
  <si>
    <t>Caixa subterrânea de entrada de telefonia, tipo R1 (550 x 350 x 550) mm, padrão TELEBRÁS, com tampa</t>
  </si>
  <si>
    <t>69.03.340</t>
  </si>
  <si>
    <t>Conector RJ-45 fêmea - categoria 6</t>
  </si>
  <si>
    <t>69.09.260</t>
  </si>
  <si>
    <t>Patch panel de 24 portas - categoria 6</t>
  </si>
  <si>
    <t>69.09.360</t>
  </si>
  <si>
    <t>Patch cords de 2,00 ou 3,00 m - RJ-45 / RJ-45 - categoria 6A</t>
  </si>
  <si>
    <t>69.20.180</t>
  </si>
  <si>
    <t>Cordão óptico duplex, multimodo com conector LC/LC - 2,5 m</t>
  </si>
  <si>
    <t>69.20.210</t>
  </si>
  <si>
    <t>Bandeja fixa para rack, 19´ x 800 mm</t>
  </si>
  <si>
    <t>69.20.230</t>
  </si>
  <si>
    <t>Calha de aço com 8 tomadas 2P+T - 250 V, com cabo</t>
  </si>
  <si>
    <t>69.20.250</t>
  </si>
  <si>
    <t>Painel frontal cego - 19´ x 2 U</t>
  </si>
  <si>
    <t>70.01.003</t>
  </si>
  <si>
    <t>Faixa elevada para travessia de pedestres em massa asfáltica - lombofaixa de vias com execução de recapeamento</t>
  </si>
  <si>
    <t>97.02.190</t>
  </si>
  <si>
    <t>Placa de identificação em acrílico com texto em vinil</t>
  </si>
  <si>
    <t>97.02.210</t>
  </si>
  <si>
    <t>Placa de sinalização em PVC para ambientes</t>
  </si>
  <si>
    <t>REFERÊNCIA</t>
  </si>
  <si>
    <t>TOTAL GERAL</t>
  </si>
  <si>
    <t>CÓD.</t>
  </si>
  <si>
    <t>BDI 01</t>
  </si>
  <si>
    <t>SERVIÇOS PRELIMINARES</t>
  </si>
  <si>
    <t>INÍCIO E APOIO A OBRA</t>
  </si>
  <si>
    <t>FUNDAÇÃO</t>
  </si>
  <si>
    <t>ESTRUTURA</t>
  </si>
  <si>
    <t>IMPERMEABILIZAÇÃO</t>
  </si>
  <si>
    <t>ELEMENTOS DIVISÓRIOS</t>
  </si>
  <si>
    <t>COBERTURA METÁLICA</t>
  </si>
  <si>
    <t>REVESTIMENTOS</t>
  </si>
  <si>
    <t>FORRO</t>
  </si>
  <si>
    <t>ESQUADRIAS, BRISES, PORTAS, MARCENARIAS, VIDROS, CORRIMÃO</t>
  </si>
  <si>
    <t>INSTALAÇÕES ELÉTRICAS</t>
  </si>
  <si>
    <t>LOUÇAS E METAIS HIDRAULICOS</t>
  </si>
  <si>
    <t>GASES MEDICINAIS</t>
  </si>
  <si>
    <t>CLIMATIZAÇÃO</t>
  </si>
  <si>
    <t>PAVIMENTAÇÃO E COMUNICAÇÃO VISUAL</t>
  </si>
  <si>
    <t>LIMPEZA DE OBRA</t>
  </si>
  <si>
    <t>Construções de Edíficios  -  Percentual de administração local inserido no custo direto (TC036.076/2011 - 2)  -  valores referentes a construções de médio porte</t>
  </si>
  <si>
    <t>Administração Local</t>
  </si>
  <si>
    <t>CDHU</t>
  </si>
  <si>
    <t>Porta com Proteção Radiológica - 0,90x2,10</t>
  </si>
  <si>
    <t>Porta com Proteção Radiológica - 1,60x2,10</t>
  </si>
  <si>
    <t>PREPARO DE SUPERFÍCIE E PINTURA</t>
  </si>
  <si>
    <t>Revestimento para Proteção Radiológica</t>
  </si>
  <si>
    <t>MOVIMENTAÇÃO DE TERRA</t>
  </si>
  <si>
    <t>Composição</t>
  </si>
  <si>
    <t>INSTALAÇÕES HIDROSSÁNITARIAS</t>
  </si>
  <si>
    <t>Bacia sifonada de louça sem tampa, com saída horizontal - 6 litros</t>
  </si>
  <si>
    <t>EQUIPAMENTOS</t>
  </si>
  <si>
    <t>BDI 02</t>
  </si>
  <si>
    <t>OBRA:</t>
  </si>
  <si>
    <t>OBJETO:</t>
  </si>
  <si>
    <t>LOCAL:</t>
  </si>
  <si>
    <t>FONTES:</t>
  </si>
  <si>
    <t>DATA PLANILHA:</t>
  </si>
  <si>
    <t>TOTAL S/ BDI</t>
  </si>
  <si>
    <t>BDI:</t>
  </si>
  <si>
    <t>DESCRIÇÃO DOS SERVIÇOS</t>
  </si>
  <si>
    <t>TOTAL</t>
  </si>
  <si>
    <t>TOTAL  BDI SERVIÇOS</t>
  </si>
  <si>
    <t>TOTAL  BDI EQUIP.</t>
  </si>
  <si>
    <t>CONTRATO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</si>
  <si>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</si>
  <si>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</si>
  <si>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</si>
  <si>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</si>
  <si>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</si>
  <si>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</si>
  <si>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</si>
  <si>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</si>
  <si>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</si>
  <si>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</si>
  <si>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</si>
  <si>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</si>
  <si>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</si>
  <si>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</si>
  <si>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</si>
  <si>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</si>
  <si>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</si>
  <si>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</si>
  <si>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VALOR TOTAL PREVISTO</t>
  </si>
  <si>
    <t>1.0</t>
  </si>
  <si>
    <t>2.0</t>
  </si>
  <si>
    <t>3.0</t>
  </si>
  <si>
    <t>4.0</t>
  </si>
  <si>
    <t>5.0</t>
  </si>
  <si>
    <t>6.0</t>
  </si>
  <si>
    <t>7.0</t>
  </si>
  <si>
    <t>8.0</t>
  </si>
  <si>
    <t>9.0</t>
  </si>
  <si>
    <t>10.0</t>
  </si>
  <si>
    <t>11.0</t>
  </si>
  <si>
    <t>12.0</t>
  </si>
  <si>
    <t>13.0</t>
  </si>
  <si>
    <t>14.0</t>
  </si>
  <si>
    <t>15.0</t>
  </si>
  <si>
    <t>16.0</t>
  </si>
  <si>
    <t>17.0</t>
  </si>
  <si>
    <t>18.0</t>
  </si>
  <si>
    <t>19.0</t>
  </si>
  <si>
    <t>20.0</t>
  </si>
  <si>
    <t>21.0</t>
  </si>
  <si>
    <t>COMP. 01</t>
  </si>
  <si>
    <t>COMP. 02</t>
  </si>
  <si>
    <t>COMP. 03</t>
  </si>
  <si>
    <t>COTAÇÃO</t>
  </si>
  <si>
    <t>Tarugo para posto embutido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</si>
  <si>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</si>
  <si>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</si>
  <si>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</si>
  <si>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</si>
  <si>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</si>
  <si>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Painel de alarme de óxido nitroso</t>
  </si>
  <si>
    <t>Sistema  solar fotovoltaica  -  módulo DAH DHM 72x10 - 555w, incluindo projetos, estrura, cabos, montagem com mão de obra especializada e comissionamento.</t>
  </si>
  <si>
    <t>%</t>
  </si>
  <si>
    <t xml:space="preserve">ENDEREÇO DA OBRA: </t>
  </si>
  <si>
    <t xml:space="preserve">PRAZO DE EXECUÇÃO: </t>
  </si>
  <si>
    <t>Caixas de seccionamento 30x30</t>
  </si>
  <si>
    <t>Rdi - 4  -  régua dupla com 750mm</t>
  </si>
  <si>
    <t>Rdi - 5  -  régua dupla com 1000mm</t>
  </si>
  <si>
    <t>Rdi - 6  -  régua dupla com 1500mm</t>
  </si>
  <si>
    <t>Central de ar completa - 20HP</t>
  </si>
  <si>
    <t>Central de vacuo completa - 4HP</t>
  </si>
  <si>
    <t>Manifold de Oxigênio - 5+5</t>
  </si>
  <si>
    <t>Manifold de AR Medicinal - 5+5</t>
  </si>
  <si>
    <t>Manifold de Oxido Nitroso - 2+2</t>
  </si>
  <si>
    <t>Montagem e pintura das redes</t>
  </si>
  <si>
    <t>Montagem dos paineis de cabeceira / estativas / coluna retrátil</t>
  </si>
  <si>
    <t>Montagem da central de ar medicinal</t>
  </si>
  <si>
    <t>Montagem da central de vacuo</t>
  </si>
  <si>
    <t>Montagem das centrais de cilindros</t>
  </si>
  <si>
    <t>1.1</t>
  </si>
  <si>
    <t>2.2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</si>
  <si>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</si>
  <si>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</si>
  <si>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</si>
  <si>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</si>
  <si>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</si>
  <si>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</si>
  <si>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</si>
  <si>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</si>
  <si>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</si>
  <si>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</si>
  <si>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</si>
  <si>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</si>
  <si>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</si>
  <si>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2.3</t>
  </si>
  <si>
    <t>2.5</t>
  </si>
  <si>
    <t>2.8</t>
  </si>
  <si>
    <t>8.2</t>
  </si>
  <si>
    <t>2.9</t>
  </si>
  <si>
    <t>7.1</t>
  </si>
  <si>
    <t>2.4</t>
  </si>
  <si>
    <t>2.6</t>
  </si>
  <si>
    <t>2.7</t>
  </si>
  <si>
    <t>2.10</t>
  </si>
  <si>
    <t>2.11</t>
  </si>
  <si>
    <t>2.12</t>
  </si>
  <si>
    <t>2.13</t>
  </si>
  <si>
    <t>2.14</t>
  </si>
  <si>
    <t>2.15</t>
  </si>
  <si>
    <t>2.16</t>
  </si>
  <si>
    <t>2.17</t>
  </si>
  <si>
    <t>3.1</t>
  </si>
  <si>
    <t>3.2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</si>
  <si>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</si>
  <si>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</si>
  <si>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</si>
  <si>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</si>
  <si>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</si>
  <si>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</si>
  <si>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</si>
  <si>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</si>
  <si>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</si>
  <si>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4.8</t>
  </si>
  <si>
    <t>5.1</t>
  </si>
  <si>
    <t>10.1</t>
  </si>
  <si>
    <t>5.2</t>
  </si>
  <si>
    <t>5.3</t>
  </si>
  <si>
    <t>5.4</t>
  </si>
  <si>
    <t>5.5</t>
  </si>
  <si>
    <t>8.1</t>
  </si>
  <si>
    <t>7.2</t>
  </si>
  <si>
    <t>7.4</t>
  </si>
  <si>
    <t>7.6</t>
  </si>
  <si>
    <t>7.9</t>
  </si>
  <si>
    <t>7.5</t>
  </si>
  <si>
    <t>7.7</t>
  </si>
  <si>
    <t>8.3</t>
  </si>
  <si>
    <t>8.4</t>
  </si>
  <si>
    <t>10.2</t>
  </si>
  <si>
    <t>16.2</t>
  </si>
  <si>
    <t>10.3</t>
  </si>
  <si>
    <t>12.1</t>
  </si>
  <si>
    <t>20.1</t>
  </si>
  <si>
    <t>13.3</t>
  </si>
  <si>
    <t>14.3</t>
  </si>
  <si>
    <t>16.3</t>
  </si>
  <si>
    <t>14.4</t>
  </si>
  <si>
    <t>12.4</t>
  </si>
  <si>
    <t>12.2</t>
  </si>
  <si>
    <t>12.3</t>
  </si>
  <si>
    <t>12.5</t>
  </si>
  <si>
    <t>12.6</t>
  </si>
  <si>
    <t>12.7</t>
  </si>
  <si>
    <t>12.8</t>
  </si>
  <si>
    <t>12.9</t>
  </si>
  <si>
    <t>12.10</t>
  </si>
  <si>
    <t>13.1</t>
  </si>
  <si>
    <t>14.1</t>
  </si>
  <si>
    <t>13.2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</si>
  <si>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</si>
  <si>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</si>
  <si>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</si>
  <si>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</si>
  <si>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</si>
  <si>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</si>
  <si>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</si>
  <si>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</si>
  <si>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</si>
  <si>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</si>
  <si>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</si>
  <si>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</si>
  <si>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</si>
  <si>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</si>
  <si>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</si>
  <si>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</si>
  <si>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</si>
  <si>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</si>
  <si>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</si>
  <si>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</si>
  <si>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</si>
  <si>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</si>
  <si>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</si>
  <si>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</si>
  <si>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</si>
  <si>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</si>
  <si>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</si>
  <si>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</si>
  <si>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</si>
  <si>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</si>
  <si>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</si>
  <si>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</si>
  <si>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</si>
  <si>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</si>
  <si>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</si>
  <si>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</si>
  <si>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</si>
  <si>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</si>
  <si>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</si>
  <si>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</si>
  <si>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</si>
  <si>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</si>
  <si>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</si>
  <si>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</si>
  <si>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</si>
  <si>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</si>
  <si>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</si>
  <si>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</si>
  <si>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</si>
  <si>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</si>
  <si>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</si>
  <si>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</si>
  <si>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</si>
  <si>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</si>
  <si>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</si>
  <si>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</si>
  <si>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</si>
  <si>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</si>
  <si>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</si>
  <si>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</si>
  <si>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</si>
  <si>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</si>
  <si>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</si>
  <si>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</si>
  <si>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</si>
  <si>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</si>
  <si>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</si>
  <si>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</si>
  <si>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</si>
  <si>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</si>
  <si>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</si>
  <si>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</si>
  <si>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</si>
  <si>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</si>
  <si>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</si>
  <si>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</si>
  <si>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</si>
  <si>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</si>
  <si>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</si>
  <si>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</si>
  <si>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</si>
  <si>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</si>
  <si>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</si>
  <si>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</si>
  <si>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</si>
  <si>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</si>
  <si>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</si>
  <si>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</si>
  <si>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</si>
  <si>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</si>
  <si>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</si>
  <si>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</si>
  <si>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</si>
  <si>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</si>
  <si>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</si>
  <si>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</si>
  <si>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</si>
  <si>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</si>
  <si>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</si>
  <si>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</si>
  <si>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</si>
  <si>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</si>
  <si>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</si>
  <si>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17.1</t>
  </si>
  <si>
    <t>14.2</t>
  </si>
  <si>
    <t>14.7</t>
  </si>
  <si>
    <t>14.5</t>
  </si>
  <si>
    <t>14.6</t>
  </si>
  <si>
    <t>14.8</t>
  </si>
  <si>
    <t>14.9</t>
  </si>
  <si>
    <t>14.12</t>
  </si>
  <si>
    <t>14.13</t>
  </si>
  <si>
    <t>14.14</t>
  </si>
  <si>
    <t>14.16</t>
  </si>
  <si>
    <t>14.17</t>
  </si>
  <si>
    <t>14.18</t>
  </si>
  <si>
    <t>14.19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</si>
  <si>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</si>
  <si>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</si>
  <si>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</si>
  <si>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</si>
  <si>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</si>
  <si>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</si>
  <si>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</si>
  <si>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</si>
  <si>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</si>
  <si>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</si>
  <si>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</si>
  <si>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</si>
  <si>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</si>
  <si>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</si>
  <si>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</si>
  <si>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</si>
  <si>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</si>
  <si>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</si>
  <si>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</si>
  <si>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</si>
  <si>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</si>
  <si>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</si>
  <si>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</si>
  <si>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</si>
  <si>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</si>
  <si>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</si>
  <si>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</si>
  <si>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</si>
  <si>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</si>
  <si>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</si>
  <si>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</si>
  <si>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</si>
  <si>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</si>
  <si>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</si>
  <si>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</si>
  <si>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</si>
  <si>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</si>
  <si>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14.62</t>
  </si>
  <si>
    <t>14.63</t>
  </si>
  <si>
    <t>14.64</t>
  </si>
  <si>
    <t>14.65</t>
  </si>
  <si>
    <t>14.66</t>
  </si>
  <si>
    <t>14.67</t>
  </si>
  <si>
    <t>14.68</t>
  </si>
  <si>
    <t>14.69</t>
  </si>
  <si>
    <t>14.70</t>
  </si>
  <si>
    <t>14.71</t>
  </si>
  <si>
    <t>14.72</t>
  </si>
  <si>
    <t>14.73</t>
  </si>
  <si>
    <t>14.74</t>
  </si>
  <si>
    <t>14.75</t>
  </si>
  <si>
    <t>14.76</t>
  </si>
  <si>
    <t>14.77</t>
  </si>
  <si>
    <t>14.78</t>
  </si>
  <si>
    <t>14.79</t>
  </si>
  <si>
    <t>14.80</t>
  </si>
  <si>
    <t>14.81</t>
  </si>
  <si>
    <t>14.82</t>
  </si>
  <si>
    <t>14.83</t>
  </si>
  <si>
    <t>14.84</t>
  </si>
  <si>
    <t>14.85</t>
  </si>
  <si>
    <t>14.86</t>
  </si>
  <si>
    <t>14.87</t>
  </si>
  <si>
    <t>14.88</t>
  </si>
  <si>
    <t>14.89</t>
  </si>
  <si>
    <t>14.90</t>
  </si>
  <si>
    <t>14.91</t>
  </si>
  <si>
    <t>14.92</t>
  </si>
  <si>
    <t>14.93</t>
  </si>
  <si>
    <t>16.1</t>
  </si>
  <si>
    <t>16.4</t>
  </si>
  <si>
    <t>16.5</t>
  </si>
  <si>
    <t>16.6</t>
  </si>
  <si>
    <t>16.7</t>
  </si>
  <si>
    <t>16.8</t>
  </si>
  <si>
    <t>16.9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</si>
  <si>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</si>
  <si>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</si>
  <si>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</si>
  <si>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</si>
  <si>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</si>
  <si>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</si>
  <si>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</si>
  <si>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</si>
  <si>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</si>
  <si>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</si>
  <si>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16.26</t>
  </si>
  <si>
    <t>16.27</t>
  </si>
  <si>
    <t>16.28</t>
  </si>
  <si>
    <t>16.29</t>
  </si>
  <si>
    <t>19.1</t>
  </si>
  <si>
    <t>20.2</t>
  </si>
  <si>
    <t>21.1</t>
  </si>
  <si>
    <t>DADOS E VOZ</t>
  </si>
  <si>
    <t>SPDA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</si>
  <si>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</si>
  <si>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</si>
  <si>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</si>
  <si>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</si>
  <si>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</si>
  <si>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</si>
  <si>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</si>
  <si>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</si>
  <si>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</si>
  <si>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</si>
  <si>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</si>
  <si>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</si>
  <si>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</si>
  <si>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</si>
  <si>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</si>
  <si>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13.122</t>
  </si>
  <si>
    <t>14.94</t>
  </si>
  <si>
    <t>14.95</t>
  </si>
  <si>
    <t>14.96</t>
  </si>
  <si>
    <t>14.97</t>
  </si>
  <si>
    <t>Plano de Gerenciamento de Resíduos da Saúde e Segurança</t>
  </si>
  <si>
    <t>Acompanhamento e licenciamento na Prefeitura</t>
  </si>
  <si>
    <t>1.14</t>
  </si>
  <si>
    <t>1.15</t>
  </si>
  <si>
    <t>1.16</t>
  </si>
  <si>
    <t>1.17</t>
  </si>
  <si>
    <t>1.18</t>
  </si>
  <si>
    <t>1.19</t>
  </si>
  <si>
    <t>1.20</t>
  </si>
  <si>
    <t>VALOR TOTAL C/ BDI E ADM</t>
  </si>
  <si>
    <t>BDI por tipo de obra (Fonte Acórdão 2.622/2013 – Plenário)</t>
  </si>
  <si>
    <t>01.20.010</t>
  </si>
  <si>
    <t>Taxa de mobilização e desmobilização de equipamentos para execução de levantamento topográfico</t>
  </si>
  <si>
    <t>01.20.721</t>
  </si>
  <si>
    <t>Levantamento planimétrico cadastral com áreas até 50% de ocupação - área até 20.000 m² (mínimo de 3.500 m²)</t>
  </si>
  <si>
    <t>Eletroduto galvanizado conforme NBR13057 -  3/4´ com acessórios</t>
  </si>
  <si>
    <t>Eletroduto galvanizado conforme NBR13057 -  1´ com acessórios</t>
  </si>
  <si>
    <t>1.22</t>
  </si>
  <si>
    <t>Controle tecnológico de concreto  -  mobilização para moldagem e/ou coleta dos corpos de prova de concreto</t>
  </si>
  <si>
    <t>VIAGEM</t>
  </si>
  <si>
    <t>Controle tecnológico de concreto moldagem de corpo de prova</t>
  </si>
  <si>
    <t>PERÍODO</t>
  </si>
  <si>
    <t>Aço  -  ensaios de tração em barras</t>
  </si>
  <si>
    <t>Aço  -  ensaios de dobramento em barras</t>
  </si>
  <si>
    <t>Aço  -  ensaios de verificação de bitola</t>
  </si>
  <si>
    <t>BDI DIFERENCIADO</t>
  </si>
  <si>
    <t>SIURB</t>
  </si>
  <si>
    <t>1.23</t>
  </si>
  <si>
    <t>1.24</t>
  </si>
  <si>
    <t>02.05.100</t>
  </si>
  <si>
    <t>Montagem e desmontagem de andaime tubular fachadeiro com altura superior a 10 m</t>
  </si>
  <si>
    <t>17.10.430</t>
  </si>
  <si>
    <t>Piso em placas de granilite, acabamento encerado</t>
  </si>
  <si>
    <t>18.13.020</t>
  </si>
  <si>
    <t>Revestimento em placa cerâmica extrudada de alta resistência química e mecânica, espessura entre 9 e 10 mm, assentado com argamassa industrializada de alta aderência</t>
  </si>
  <si>
    <t>22.06.240</t>
  </si>
  <si>
    <t>Brise metálico fixo em chapa lisa aluzinc pré-pintada, formato ogiva, lâmina frontal de 200mm</t>
  </si>
  <si>
    <t>23.08.242</t>
  </si>
  <si>
    <t>Porta lisa de correr suspensa em madeira com batente</t>
  </si>
  <si>
    <t>30.08.030</t>
  </si>
  <si>
    <t>Assento articulado para banho, em alumínio com pintura epóxi de 700 x 450 mm</t>
  </si>
  <si>
    <t>40.05.060</t>
  </si>
  <si>
    <t>Interruptor com 3 teclas simples e placa</t>
  </si>
  <si>
    <t>40.05.080</t>
  </si>
  <si>
    <t>Interruptor com 1 tecla paralelo e placa</t>
  </si>
  <si>
    <t>40.05.350</t>
  </si>
  <si>
    <t>Sensor de presença infravermelho passivo e microondas, alcance de 12 m - sem fio</t>
  </si>
  <si>
    <t>41.13.102</t>
  </si>
  <si>
    <t>Luminária blindada tipo arandela de 45º e 90º, para lâmpada LED</t>
  </si>
  <si>
    <t>13.123</t>
  </si>
  <si>
    <t>13.124</t>
  </si>
  <si>
    <t>13.125</t>
  </si>
  <si>
    <t>15.1</t>
  </si>
  <si>
    <t>15.2</t>
  </si>
  <si>
    <t>15.4</t>
  </si>
  <si>
    <t>15.3</t>
  </si>
  <si>
    <t>15.7</t>
  </si>
  <si>
    <t>15.8</t>
  </si>
  <si>
    <t>15.5</t>
  </si>
  <si>
    <t>15.6</t>
  </si>
  <si>
    <t>15.9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</si>
  <si>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</si>
  <si>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</si>
  <si>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</si>
  <si>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</si>
  <si>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</si>
  <si>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</si>
  <si>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</si>
  <si>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</si>
  <si>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</si>
  <si>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</si>
  <si>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</si>
  <si>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</si>
  <si>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</si>
  <si>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</si>
  <si>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</si>
  <si>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</si>
  <si>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</si>
  <si>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</si>
  <si>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</si>
  <si>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</si>
  <si>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</si>
  <si>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15.32</t>
  </si>
  <si>
    <t>15.33</t>
  </si>
  <si>
    <t>15.34</t>
  </si>
  <si>
    <t>15.35</t>
  </si>
  <si>
    <t>15.36</t>
  </si>
  <si>
    <t>18.1</t>
  </si>
  <si>
    <t>18.3</t>
  </si>
  <si>
    <t>18.4</t>
  </si>
  <si>
    <t>18.5</t>
  </si>
  <si>
    <t>18.6</t>
  </si>
  <si>
    <t>18.7</t>
  </si>
  <si>
    <t>18.8</t>
  </si>
  <si>
    <t>18.9</t>
  </si>
  <si>
    <t>18.10</t>
  </si>
  <si>
    <t>18.14</t>
  </si>
  <si>
    <t>18.15</t>
  </si>
  <si>
    <t>18.16</t>
  </si>
  <si>
    <t>18.17</t>
  </si>
  <si>
    <t>18.18</t>
  </si>
  <si>
    <t>18.19</t>
  </si>
  <si>
    <t>18.20</t>
  </si>
  <si>
    <t>18.21</t>
  </si>
  <si>
    <t>18.22</t>
  </si>
  <si>
    <t>18.23</t>
  </si>
  <si>
    <t>18.25</t>
  </si>
  <si>
    <t>Disjuntor em caixa aberta, térmico ajustável e magnético fixo, tripolar 2000/1200 V, faixa de ajuste de 1600 até 2000 A</t>
  </si>
  <si>
    <t>Disjuntor em caixa aberta, térmico ajustável e magnético fixo, tripolar 2500/1200 V, faixa de ajuste de 2000 até 2500 A</t>
  </si>
  <si>
    <t>Inversor de frequência para variação de velocidade em motores, potência de 0,25 a 175 cv</t>
  </si>
  <si>
    <t>Switch Gigabit para servidor central com 24 portas frontais e 4 portas SFP, capacidade 10 / 100 / 1000 Mbps</t>
  </si>
  <si>
    <t>6.1</t>
  </si>
  <si>
    <t>6.2</t>
  </si>
  <si>
    <t>6.3</t>
  </si>
  <si>
    <t>6.4</t>
  </si>
  <si>
    <t>6.5</t>
  </si>
  <si>
    <t>6.6</t>
  </si>
  <si>
    <t>6.7</t>
  </si>
  <si>
    <t>9.1</t>
  </si>
  <si>
    <t>9.3</t>
  </si>
  <si>
    <t>9.2</t>
  </si>
  <si>
    <t>9.4</t>
  </si>
  <si>
    <t>9.5</t>
  </si>
  <si>
    <t>9.6</t>
  </si>
  <si>
    <t>9.7</t>
  </si>
  <si>
    <t>9.8</t>
  </si>
  <si>
    <t>9.9</t>
  </si>
  <si>
    <t>9.10</t>
  </si>
  <si>
    <t>9.12</t>
  </si>
  <si>
    <t>9.13</t>
  </si>
  <si>
    <t>9.14</t>
  </si>
  <si>
    <t>9.15</t>
  </si>
  <si>
    <t>9.16</t>
  </si>
  <si>
    <t>9.17</t>
  </si>
  <si>
    <t>9.18</t>
  </si>
  <si>
    <t>9.19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</si>
  <si>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</si>
  <si>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</si>
  <si>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</si>
  <si>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</si>
  <si>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</si>
  <si>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</si>
  <si>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</si>
  <si>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</si>
  <si>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</si>
  <si>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</si>
  <si>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</si>
  <si>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</si>
  <si>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</si>
  <si>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</si>
  <si>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</si>
  <si>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</si>
  <si>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</si>
  <si>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</si>
  <si>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</si>
  <si>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</si>
  <si>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</si>
  <si>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</si>
  <si>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</si>
  <si>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</si>
  <si>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</si>
  <si>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</si>
  <si>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</si>
  <si>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</si>
  <si>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</si>
  <si>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</si>
  <si>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</si>
  <si>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</si>
  <si>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ADMINISTRAÇÃO LOCAL</t>
  </si>
  <si>
    <t>PRAZO DE EXECUÇÃO: 18 MESES</t>
  </si>
  <si>
    <t xml:space="preserve">VALOR TOTAL ACUMULADO </t>
  </si>
  <si>
    <t>18 meses</t>
  </si>
  <si>
    <t>CRONOGRAMA FÍSICO FINANCEIRO</t>
  </si>
  <si>
    <t>Dispositivo Supervisor de Isolamento e Dispositivo Supervisor do Transformador,gerador de sinais,conf. IEC61557 - 9 p/sist.local.de falhas.Tensão aliment. erede CA 70..264V,42..460V.Resist. interna. 240kohm tensão med. 12V e corr. 50uA</t>
  </si>
  <si>
    <t>13.126</t>
  </si>
  <si>
    <t>11279</t>
  </si>
  <si>
    <t>ORSE</t>
  </si>
  <si>
    <t>Elevadores capacidade  22 pessoas; maca leito; 2 paradas; 3 paradas; dimensão da cabine: 2 40m.x2 80m</t>
  </si>
  <si>
    <t>AME PENÁPOLIS</t>
  </si>
  <si>
    <t>CONSTRUÇÃO DO AMBULATÓRIO MÉDICO DE ESPECIALIDADE - UNIDADE PENÁPOLIS</t>
  </si>
  <si>
    <t>MARGINAL RITA DE AGUIRRE MONTEIRO - PENÁPOLIS</t>
  </si>
  <si>
    <t>Estaca tipo hélice contínua, diâmetro de 50 cm em solo</t>
  </si>
  <si>
    <t>4.9</t>
  </si>
  <si>
    <t>12.12.070</t>
  </si>
  <si>
    <t>Manta asfáltica espessura de 3mm com véu de poliéster colada a maçarico</t>
  </si>
  <si>
    <t>Hidro-repelente a base de silicone - concreto ou alvenaria aparente (2 demãos)</t>
  </si>
  <si>
    <t>Taxa de mobilização e desmobilização de equipamentos para execução de estaca tipo hélice contínua em solo</t>
  </si>
  <si>
    <t>12.12.010</t>
  </si>
  <si>
    <t>4.10</t>
  </si>
  <si>
    <t>Cimentado com corante, desempenado e alisado - espessura 20mm</t>
  </si>
  <si>
    <t>Chapisco comum - argamassa de cimento e areia 1:3</t>
  </si>
  <si>
    <t>Emboço desempenado para pintura - argamassa mista cimento, cal e areia 1:3/12</t>
  </si>
  <si>
    <t>Reboco interno - argamassa pré-fabricada</t>
  </si>
  <si>
    <t>Tinta epóxi - reboco com massa base epóxi</t>
  </si>
  <si>
    <t>PASSEIO DE CONCRETO ARMADO, FCK=30MPA, INCLUINDO PREPARO DA CAIXA E LASTRO DE BRITA</t>
  </si>
  <si>
    <t>3.10</t>
  </si>
  <si>
    <t>17.2</t>
  </si>
  <si>
    <t>17.3</t>
  </si>
  <si>
    <t>17.4</t>
  </si>
  <si>
    <t>17.5</t>
  </si>
  <si>
    <t>17.6</t>
  </si>
  <si>
    <t>17.7</t>
  </si>
  <si>
    <t>17.8</t>
  </si>
  <si>
    <t>17.9</t>
  </si>
  <si>
    <t>17.10</t>
  </si>
  <si>
    <t>17.11</t>
  </si>
  <si>
    <t>17.12</t>
  </si>
  <si>
    <t>17.13</t>
  </si>
  <si>
    <t>17.14</t>
  </si>
  <si>
    <t>17.15</t>
  </si>
  <si>
    <t>17.16</t>
  </si>
  <si>
    <t>17.17</t>
  </si>
  <si>
    <t>17.18</t>
  </si>
  <si>
    <t>17.19</t>
  </si>
  <si>
    <t>17.20</t>
  </si>
  <si>
    <t>17.21</t>
  </si>
  <si>
    <t>17.22</t>
  </si>
  <si>
    <t>17.23</t>
  </si>
  <si>
    <t>17.24</t>
  </si>
  <si>
    <t>17.25</t>
  </si>
  <si>
    <t>17.26</t>
  </si>
  <si>
    <t>17.27</t>
  </si>
  <si>
    <t>17.28</t>
  </si>
  <si>
    <t>17.29</t>
  </si>
  <si>
    <t>17.30</t>
  </si>
  <si>
    <t>17.31</t>
  </si>
  <si>
    <t>17.32</t>
  </si>
  <si>
    <t>17.33</t>
  </si>
  <si>
    <t>Proteção para isolamento térmico em alumínio</t>
  </si>
  <si>
    <t>Isolamento térmico em espuma elastomérica, espessura de 19 a 26 mm, para tubulação de 1 1/8´ (cobre) ou 3/4´ (ferro)</t>
  </si>
  <si>
    <t>Isolamento térmico em espuma elastomérica, espessura de 19 a 26 mm, para tubulação de 1 3/8´ (cobre) ou 1´ (ferro)</t>
  </si>
  <si>
    <t>Isolamento térmico em espuma elastomérica, espessura de 19 a 26 mm, para tubulação de 1 5/8´ (cobre) ou 1 1/4´ (ferro)</t>
  </si>
  <si>
    <t>Isolamento térmico em espuma elastomérica, espessura de 19 a 26 mm, para tubulação de 1 1/2´ (ferro)</t>
  </si>
  <si>
    <t>Isolamento térmico em espuma elastomérica, espessura de 19 a 26 mm, para tubulação de 2´ (ferro)</t>
  </si>
  <si>
    <t>Isolamento térmico em espuma elastomérica, espessura de 19 a 26 mm, para tubulação de 2 1/2´ (ferro)</t>
  </si>
  <si>
    <t>Isolamento térmico em espuma elastomérica, espessura de 19 a 26 mm, para tubulação de 6´ (ferro)</t>
  </si>
  <si>
    <t>Conjunto motor-bomba (centrífuga) 60 cv, monoestágio, Hman= 90 a 125 mca, Q= 115 a 50 m³/h</t>
  </si>
  <si>
    <t>Tubo galvanizado sem costura schedule 40, DN= 3/4´, inclusive conexões</t>
  </si>
  <si>
    <t>Tubo de aço carbono preto sem costura Schedule 40, DN= 1´ - inclusive conexões</t>
  </si>
  <si>
    <t>Tubo de aço carbono preto sem costura Schedule 40, DN= 1 1/4´ - inclusive conexões</t>
  </si>
  <si>
    <t>Tubo de aço carbono preto sem costura Schedule 40, DN= 1 1/2´ - inclusive conexões</t>
  </si>
  <si>
    <t>Tubo de aço carbono preto sem costura Schedule 40, DN= 2´ - inclusive conexões</t>
  </si>
  <si>
    <t>Tubo de aço carbono preto sem costura Schedule 40, DN= 2 1/2´ - inclusive conexões</t>
  </si>
  <si>
    <t>Tubo de aço carbono preto sem costura Schedule 40, DN= 3´ - inclusive conexões</t>
  </si>
  <si>
    <t>Tubo de aço carbono preto sem costura Schedule 40, DN= 4´ - inclusive conexões</t>
  </si>
  <si>
    <t>Tubo de aço carbono preto sem costura Schedule 40, DN= 6´ - inclusive conexões</t>
  </si>
  <si>
    <t>Tubo de aço carbono preto sem costura Schedule 40, DN= 8´ - inclusive conexões</t>
  </si>
  <si>
    <t>Resfriadora de líquidos (chiller), com compressor e condensação à ar, capacidade de 120 TR</t>
  </si>
  <si>
    <t>Damper de regulagem manual, tamanho: 0,10 m² a 0,14 m²</t>
  </si>
  <si>
    <t>Serviço de instalação de Damper Corta Fogo</t>
  </si>
  <si>
    <t>Difusor de insuflação de ar tipo direcional, medindo 30 x 30 cm</t>
  </si>
  <si>
    <t>Difusor de insuflação de ar tipo direcional, medindo 45 x 15 cm</t>
  </si>
  <si>
    <t>Grelha de insuflação de ar em alumínio anodizado, de dupla deflexão, tamanho: até 0,10 m²</t>
  </si>
  <si>
    <t>Grelha de retorno/exaustão com registro, tamanho: 0,03 m² a 0,06 m²</t>
  </si>
  <si>
    <t>Veneziana com tela</t>
  </si>
  <si>
    <t>Duto em chapa de aço galvanizado</t>
  </si>
  <si>
    <t>17.34</t>
  </si>
  <si>
    <t>17.35</t>
  </si>
  <si>
    <t>17.36</t>
  </si>
  <si>
    <t>17.37</t>
  </si>
  <si>
    <t>17.38</t>
  </si>
  <si>
    <t>17.39</t>
  </si>
  <si>
    <t>17.40</t>
  </si>
  <si>
    <t>17.41</t>
  </si>
  <si>
    <t>17.42</t>
  </si>
  <si>
    <t>17.43</t>
  </si>
  <si>
    <t>17.44</t>
  </si>
  <si>
    <t>17.45</t>
  </si>
  <si>
    <t>17.46</t>
  </si>
  <si>
    <t>17.47</t>
  </si>
  <si>
    <t>17.48</t>
  </si>
  <si>
    <t>17.49</t>
  </si>
  <si>
    <t>17.50</t>
  </si>
  <si>
    <t>17.51</t>
  </si>
  <si>
    <t>17.52</t>
  </si>
  <si>
    <t>17.55</t>
  </si>
  <si>
    <t>17.56</t>
  </si>
  <si>
    <t>17.57</t>
  </si>
  <si>
    <t>17.58</t>
  </si>
  <si>
    <t>17.59</t>
  </si>
  <si>
    <t>17.60</t>
  </si>
  <si>
    <t>17.61</t>
  </si>
  <si>
    <t>17.62</t>
  </si>
  <si>
    <t>17.63</t>
  </si>
  <si>
    <t>17.64</t>
  </si>
  <si>
    <t>17.65</t>
  </si>
  <si>
    <t>17.66</t>
  </si>
  <si>
    <t>17.67</t>
  </si>
  <si>
    <t>17.68</t>
  </si>
  <si>
    <t>17.69</t>
  </si>
  <si>
    <t>17.70</t>
  </si>
  <si>
    <t>17.71</t>
  </si>
  <si>
    <t>17.72</t>
  </si>
  <si>
    <t>17.73</t>
  </si>
  <si>
    <t>17.74</t>
  </si>
  <si>
    <t>17.75</t>
  </si>
  <si>
    <t>17.76</t>
  </si>
  <si>
    <t>17.77</t>
  </si>
  <si>
    <t>17.78</t>
  </si>
  <si>
    <t>17.79</t>
  </si>
  <si>
    <t>17.80</t>
  </si>
  <si>
    <t>17.81</t>
  </si>
  <si>
    <t>17.82</t>
  </si>
  <si>
    <t>17.83</t>
  </si>
  <si>
    <t>17.89</t>
  </si>
  <si>
    <t>61.10.001</t>
  </si>
  <si>
    <t>46.21.012</t>
  </si>
  <si>
    <t>46.21.036</t>
  </si>
  <si>
    <t>46.21.040</t>
  </si>
  <si>
    <t>46.21.046</t>
  </si>
  <si>
    <t>46.21.056</t>
  </si>
  <si>
    <t>46.21.060</t>
  </si>
  <si>
    <t>46.21.080</t>
  </si>
  <si>
    <t>46.21.100</t>
  </si>
  <si>
    <t>32.11.330</t>
  </si>
  <si>
    <t>32.11.340</t>
  </si>
  <si>
    <t>32.11.350</t>
  </si>
  <si>
    <t>32.11.360</t>
  </si>
  <si>
    <t>32.11.370</t>
  </si>
  <si>
    <t>32.11.410</t>
  </si>
  <si>
    <t>CAVALETES (VÁLVULAS DE BALANCEAMENTO IP, FILTROS Y, CONEXÕES ETC)</t>
  </si>
  <si>
    <t>61.20.450</t>
  </si>
  <si>
    <t>VB</t>
  </si>
  <si>
    <t>32.11.150</t>
  </si>
  <si>
    <t>TANQUE DE EXPANSÃO E COMPENSAÇÃO DE 500L</t>
  </si>
  <si>
    <t>UNIDADE FANCOIL DE 12,5 TR - VAZÃO 8500 M3/H - FILTRAGEM G4+F8 C/ CAIXA DE MISTURA</t>
  </si>
  <si>
    <t>UNIDADE FANCOIL DE 11 TR - VAZÃO 7500 M3/H - FILTRAGEM G4+F8 C/ CAIXA DE MISTURA</t>
  </si>
  <si>
    <t>UNIDADE TRATAMENTO DE AR - UTA DE 3,0 TR - VAZÃO 2160 M3/H - FILTRAGEM G4+F8+H13 - COM RESSISTENCIA DE AQUECIMENTO E CAIXA DE MISTURA</t>
  </si>
  <si>
    <t>UNIDADE FANCOLETE DE 2 TR - VAZÃO 1300 M3/H - FILTRAGEM G4+F8 C/ CAIXA DE MISTURA</t>
  </si>
  <si>
    <t>UNIDADE FANCOLETE DE 2,5 TR - VAZÃO 1730 M3/H - FILTRAGEM G4+F8 C/ CAIXA DE MISTURA</t>
  </si>
  <si>
    <t>UNIDADE FANCOLETE DE 1,5 TR - VAZÃO 1050 M3/H - FILTRAGEM G4+F8 C/ CAIXA DE MISTURA</t>
  </si>
  <si>
    <t>UNIDADE FANCOLETE DE 1,7 TR - VAZÃO 1220 M3/H - FILTRAGEM G4+F8 C/ CAIXA DE MISTURA</t>
  </si>
  <si>
    <t>UNIDADE FANCOLETE DE 1 TR - VAZÃO 900 M3/H - FILTRAGEM G4+F8 C/ CAIXA DE MISTURA</t>
  </si>
  <si>
    <t>UNIDADE FANCOLETE DE 0,9 TR - VAZÃO 700 M3/H - FILTRAGEM G4+F8 C/ CAIXA DE MISTURA</t>
  </si>
  <si>
    <t xml:space="preserve">FANCOLETE HOSPITALAR (EMBUTIDO) DE 0,9 TR COM FILTRAGEM G4+F8 </t>
  </si>
  <si>
    <t xml:space="preserve">FANCOLETE HOSPITALAR (EMBUTIDO) DE 1,3 TR COM FILTRAGEM G4+F8 </t>
  </si>
  <si>
    <t>FANCOLETE HIDRONICO HI WALL DE 15400 BTU</t>
  </si>
  <si>
    <t>FANCOLETE HIDRONICO HI WALL DE 12300 BTU</t>
  </si>
  <si>
    <t>FANCOLETE HIDRONICO HI WALL DE 9600 BTU</t>
  </si>
  <si>
    <t>UNIDADE FANCOIL DE 4,5 TR - VAZÃO 2700 M3/H - FILTRAGEM G4+F8 C/ CAIXA DE MISTURA</t>
  </si>
  <si>
    <t>UNIDADE FANCOIL DE 3,6 TR - VAZÃO 2520 M3/H - FILTRAGEM G4+F8 C/ CAIXA DE MISTURA</t>
  </si>
  <si>
    <t>UNIDADE FANCOLETE DE 2,6 TR - VAZÃO 1730 M3/H - FILTRAGEM G4+F8 C/ CAIXA DE MISTURA</t>
  </si>
  <si>
    <t>UNIDADE FANCOIL DE 1,4 TR - VAZÃO 980 M3/H - FILTRAGEM G4+F8 C/ CAIXA DE MISTURA</t>
  </si>
  <si>
    <t>UNIDADE FANCOIL DE 5,3 TR - VAZÃO 3650 M3/H - FILTRAGEM G4+F8 C/ CAIXA DE MISTURA</t>
  </si>
  <si>
    <t>UNIDADE FANCOIL DE 2,9 TR - VAZÃO 1900 M3/H - FILTRAGEM G4+F8 C/ CAIXA DE MISTURA</t>
  </si>
  <si>
    <t xml:space="preserve">FANCOLETE HOSPITALAR CASSETE 0,5 TR- FILTRAGEM G4+F8 </t>
  </si>
  <si>
    <t>FANCOLETE HOSPITALAR CASSETE 0,8 TR- FILTRAGEM G4+F9</t>
  </si>
  <si>
    <t>FANCOLETE HOSPITALAR CASSETE 0,9 TR- FILTRAGEM G4+F10</t>
  </si>
  <si>
    <t xml:space="preserve">FANCOLETE HIDRONICO CASSETE 12300 BTU - </t>
  </si>
  <si>
    <t>UNIDADE TRATAMENTO DE AR - UTA DE 2,4 TR - VAZÃO 2160 M3/H - FILTRAGEM G4+F8+H13 - COM RESSISTENCIA DE AQUECIMENTO E CAIXA DE MISTURA</t>
  </si>
  <si>
    <t>UNIDADE TRATAMENTO DE AR - UTA DE 2,0 TR - VAZÃO 2160 M3/H - FILTRAGEM G4+F8+H13 - COM RESSISTENCIA DE AQUECIMENTO E CAIXA DE MISTURA</t>
  </si>
  <si>
    <t>UNIDADE TRATAMENTO DE AR - UTA DE 1,9 TR - VAZÃO 2160 M3/H - FILTRAGEM G4+F8+H13 - COM RESSISTENCIA DE AQUECIMENTO E CAIXA DE MISTURA</t>
  </si>
  <si>
    <t>UNIDADE TRATAMENTO DE AR - UTA DE 1,0 TR - VAZÃO 2160 M3/H - FILTRAGEM G4+F8+H13 - COM RESSISTENCIA DE AQUECIMENTO E CAIXA DE MISTURA</t>
  </si>
  <si>
    <t>FANCOLETE HIDRONICO HI WALL DE 9000 BTU</t>
  </si>
  <si>
    <t>FANCOLETE HIDRONICO HI WALL DE 12000 BTU</t>
  </si>
  <si>
    <t>FANCOLETE HIDRONICO CASSETE 2 VIAS DE 15400 BTU</t>
  </si>
  <si>
    <t>FANCOLETE HIDRONICO CASSETE 4 VIAS DE 9600 BTU</t>
  </si>
  <si>
    <t>FANCOLETE HIDRONICO CASSETE 4 VIAS DE 12300 BTU</t>
  </si>
  <si>
    <t>EXAUSTOR HELIOCENTRIFUGO IN LINE 705 M3/H  MAXX 200 - SICFLUX</t>
  </si>
  <si>
    <t>EXAUSTOR HELIOCENTRIFUGO IN LINE 970 M3/H  MAXX 250 - SICFLUX</t>
  </si>
  <si>
    <t xml:space="preserve">EXAUSTOR SONORA - 250 M3/H </t>
  </si>
  <si>
    <t>EXAUSTOR CENTRIFUGO DE 1600 M3/H - 80 MMCA</t>
  </si>
  <si>
    <t>EXAUSTOR CENTRIFUGO DE 3552 M3/H - 25 MMCA</t>
  </si>
  <si>
    <t>EXAUSTOR CENTRIFUGO DE 5325 M3/H - 15 MMCA</t>
  </si>
  <si>
    <t xml:space="preserve">GABINETE DE VENTILAÇÃO 1200 M3/H - FILTRAGEM G4+F8 </t>
  </si>
  <si>
    <t xml:space="preserve">GABINETE DE VENTILAÇÃO 720 M3/H FILTRAGEM G4=M5  </t>
  </si>
  <si>
    <t>GABINETE DE VENTILAÇÃO 2952 M3/H 60 MMCA - FILTRAGEM G4+F8- BBS 250</t>
  </si>
  <si>
    <t>GABINETE DE VENTILAÇÃO 2700 M3/H 40 MMCA - FILTRAGEM G4- BBS 250</t>
  </si>
  <si>
    <t>GABINETE DE VENTILAÇÃO 4200 M3/H 60 MMCA - FILTRAGEM G4+F8- BBS 315</t>
  </si>
  <si>
    <t xml:space="preserve">GABINETE DE VENTILAÇÃO 2600 M3/H 30 MMCA - BBS 280 </t>
  </si>
  <si>
    <t>GABINETE DE VENTILAÇÃO 4000 M3/H 50 MMCA - BBL 355</t>
  </si>
  <si>
    <t>DIFUSOR HOSPITALAR - ICLF COM CAIXA PLERNUM E EQUALIZADOR 303X186</t>
  </si>
  <si>
    <t>DIFUSOR HOSPITALAR - ICLF COM CAIXA PLERNUM E EQUALIZADOR 412X303</t>
  </si>
  <si>
    <t>32.11.320</t>
  </si>
  <si>
    <t>43.10.210</t>
  </si>
  <si>
    <t>46.08.010</t>
  </si>
  <si>
    <t>46.21.110</t>
  </si>
  <si>
    <t>61.10.401</t>
  </si>
  <si>
    <t>61.10.410</t>
  </si>
  <si>
    <t>61.10.530</t>
  </si>
  <si>
    <t>61.10.550</t>
  </si>
  <si>
    <t>61.10.564</t>
  </si>
  <si>
    <t>61.10.574</t>
  </si>
  <si>
    <t>61.10.582</t>
  </si>
  <si>
    <t>69.06.220</t>
  </si>
  <si>
    <t>Sistema ininterrupto de energia, trifásico on line de 80 kVA (220/127 V), com autonomia de 15 minutos</t>
  </si>
  <si>
    <t>BDI SERVIÇO - (  22,12    )%/ BDI EQUIPAMENTO - (  14,02    )%</t>
  </si>
  <si>
    <t>MOBILIZAÇÕES / ADMINISTRAÇÕES / SUPERVISÃO E ENGENHARIA - CLIMATIZAÇÃO (6%)</t>
  </si>
  <si>
    <t>27.02.041</t>
  </si>
  <si>
    <t>Chapa em policarbonato compacta, cristal, espessura de 10 mm</t>
  </si>
  <si>
    <t>M²</t>
  </si>
  <si>
    <t>38.07.172</t>
  </si>
  <si>
    <t>Canaleta em PVC de 20 x 12 mm, inclusive acessórios</t>
  </si>
  <si>
    <t xml:space="preserve">M </t>
  </si>
  <si>
    <t>69.20.130</t>
  </si>
  <si>
    <t>40.10.020</t>
  </si>
  <si>
    <t>40.20.100</t>
  </si>
  <si>
    <t>43.20.260</t>
  </si>
  <si>
    <t>37.22.010</t>
  </si>
  <si>
    <t>Transformador monofásico de comando de 200 VA, a seco</t>
  </si>
  <si>
    <t>39.10.050</t>
  </si>
  <si>
    <t>Terminal de compressão para cabo de 2,5 mm²</t>
  </si>
  <si>
    <t>39.10.060</t>
  </si>
  <si>
    <t>Terminal de pressão/compressão para cabo de 6 até 10 mm²</t>
  </si>
  <si>
    <t>36.05.080</t>
  </si>
  <si>
    <t>Isolador tipo pino para 15 kV, inclusive pino (poste)</t>
  </si>
  <si>
    <t>39.03.170</t>
  </si>
  <si>
    <t>Cabo de cobre de 2,5 mm², isolamento 0,6/1 kV - isolação em PVC 70°C</t>
  </si>
  <si>
    <t>39.03.178</t>
  </si>
  <si>
    <t>Cabo de cobre de 6 mm², isolamento 0,6/1 kV - isolação em PVC 70°C</t>
  </si>
  <si>
    <t>39.21.010</t>
  </si>
  <si>
    <t>37.20.010</t>
  </si>
  <si>
    <t>Isolador em epóxi de 1 kV para barramento</t>
  </si>
  <si>
    <t>QDAC - Climatizadores, Bombas e Exaustores</t>
  </si>
  <si>
    <t>Estudo de impacto de vizinhança e relatório de impacto ambiental</t>
  </si>
  <si>
    <t>Área Construida (m²)</t>
  </si>
  <si>
    <t>33.07.140</t>
  </si>
  <si>
    <t>Pintura com esmalte alquídico em estrutura metálica</t>
  </si>
  <si>
    <t>17.10.410</t>
  </si>
  <si>
    <t>Rodapé em placas pré-moldadas de granilite, acabamento encerado, até 10 cm</t>
  </si>
  <si>
    <t>17.10.120</t>
  </si>
  <si>
    <t>Degrau em granilite moldado no local</t>
  </si>
  <si>
    <t>54.04.350</t>
  </si>
  <si>
    <t>Pavimentação em lajota de concreto 35 MPa, espessura 8 cm, tipos: raquete, retangular, sextavado e 16 faces, com rejunte em areia</t>
  </si>
  <si>
    <t>07.01.020</t>
  </si>
  <si>
    <t>Escavação e carga mecanizada em solo de 1ª categoria, em campo aberto</t>
  </si>
  <si>
    <t>05.10.010</t>
  </si>
  <si>
    <t>Carregamento mecanizado de solo de 1ª e 2ª categoria</t>
  </si>
  <si>
    <t>05.10.024</t>
  </si>
  <si>
    <t>Transporte de solo de 1ª e 2ª categoria por caminhão para distâncias superiores ao 10° km até o 15° km</t>
  </si>
  <si>
    <t>16.12.200</t>
  </si>
  <si>
    <t>Cumeeira em chapa de aço pré-pintada, perfil trapezoidal, com espessura de 0,50mm</t>
  </si>
  <si>
    <t>18.08.180</t>
  </si>
  <si>
    <t>Rodapé em porcelanato técnico polido para área interna e ambiente de médio tráfego, grupo de absorção BIa, assentado com argamassa colante industrializada, rejuntado</t>
  </si>
  <si>
    <t>29.01.030</t>
  </si>
  <si>
    <t>Perfil em alumínio natural</t>
  </si>
  <si>
    <t>CDHU 200 11/25; SIURB 07/25; ORSE 09/25, SINAPI 12/25 sem desoneração</t>
  </si>
  <si>
    <t>Disjuntor em caixa aberta tripolar extraível, 500 V de 3200 A, com acessórios</t>
  </si>
  <si>
    <t>Disjuntor série universal em caixa moldada, térmico fixo e magnético ajustável, tripolar 600 VCA, corrente de 300 A até 400 A</t>
  </si>
  <si>
    <t>Disjuntor série universal em caixa moldada, térmico fixo e magnético ajustável, tripolar 600 VCA, corrente de 700 A até 800 A</t>
  </si>
  <si>
    <t>69.03.410</t>
  </si>
  <si>
    <t>Central PABX híbrida de telefonia para 8 linhas tronco e 128 ramais digital e analógico</t>
  </si>
  <si>
    <t>Bloco de ligação interna para 10 pares, BLI-10</t>
  </si>
  <si>
    <t>Contator de potência 9 A - 2na+2nf</t>
  </si>
  <si>
    <t>Botoeira de comando liga-desliga, sem sinalização</t>
  </si>
  <si>
    <t>Termostato para aquecimento ou refrigeração com programação horária</t>
  </si>
  <si>
    <t>Cabo de cobre flexível de 1,5 mm², isolamento 0,6/1kV - isolação HEPR 90°C</t>
  </si>
  <si>
    <t>8.5</t>
  </si>
  <si>
    <t>9.11</t>
  </si>
  <si>
    <t>9.20</t>
  </si>
  <si>
    <t>9.21</t>
  </si>
  <si>
    <t>36.09.410</t>
  </si>
  <si>
    <t>Transformador de potência trifásico de 45 kVA, classe 15 kV, a seco</t>
  </si>
  <si>
    <t>36.01.252</t>
  </si>
  <si>
    <t>Cubículo de média tensão, para uso ao tempo, classe 17,5 kV</t>
  </si>
  <si>
    <t>21.02.271</t>
  </si>
  <si>
    <t>Revestimento vinílico em manta heterogênea, espessura de 2 mm, com impermeabilizante acrílico</t>
  </si>
  <si>
    <t>3.3</t>
  </si>
  <si>
    <t>3.4</t>
  </si>
  <si>
    <t>3.5</t>
  </si>
  <si>
    <t>3.6</t>
  </si>
  <si>
    <t>4.7</t>
  </si>
  <si>
    <t>11.37</t>
  </si>
  <si>
    <t>12.11</t>
  </si>
  <si>
    <t>13.127</t>
  </si>
  <si>
    <t>13.128</t>
  </si>
  <si>
    <t>13.129</t>
  </si>
  <si>
    <t>16.25</t>
  </si>
  <si>
    <t>17.53</t>
  </si>
  <si>
    <t>17.54</t>
  </si>
  <si>
    <t>17.84</t>
  </si>
  <si>
    <t>17.85</t>
  </si>
  <si>
    <t>17.86</t>
  </si>
  <si>
    <t>17.87</t>
  </si>
  <si>
    <t>17.88</t>
  </si>
  <si>
    <t>17.90</t>
  </si>
  <si>
    <t>17.91</t>
  </si>
  <si>
    <t>17.92</t>
  </si>
  <si>
    <t>17.93</t>
  </si>
  <si>
    <t>17.94</t>
  </si>
  <si>
    <t>17.95</t>
  </si>
  <si>
    <t>17.96</t>
  </si>
  <si>
    <t>17.97</t>
  </si>
  <si>
    <t>17.98</t>
  </si>
  <si>
    <t>17.99</t>
  </si>
  <si>
    <t>17.100</t>
  </si>
  <si>
    <t>17.101</t>
  </si>
  <si>
    <t>17.102</t>
  </si>
  <si>
    <t>18.2</t>
  </si>
  <si>
    <t>18.24</t>
  </si>
  <si>
    <t>VALOR TOTAL                  S/ BDI</t>
  </si>
  <si>
    <t>VALOR TOTAL               C/ BDI</t>
  </si>
  <si>
    <t>OBRA:AME PENÁPOLIS</t>
  </si>
  <si>
    <t>OBJETO: CONSTRUÇÃO DO AMBULATÓRIO MÉDICO DE ESPECIALIDADE - UNIDADE PENÁPOLIS</t>
  </si>
  <si>
    <t>ENDEREÇO DE OBRA: MARGINAL RITA DE AGUIRRE MONTEIRO - PENÁPOLIS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</si>
</sst>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sz val="10"/>
      <color theme="1"/>
      <name val="Times New Roman"/>
      <family val="1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1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sz val="10"/>
      <color rgb="FF00B050"/>
      <name val="Times New Roman"/>
      <family val="1"/>
    </font>
    <font>
      <b/>
      <sz val="10"/>
      <name val="Arial"/>
      <family val="2"/>
    </font>
    <font>
      <sz val="18"/>
      <color theme="1"/>
      <name val="Calibri"/>
      <family val="2"/>
      <scheme val="minor"/>
    </font>
    <font>
      <sz val="1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/>
        <bgColor indexed="64"/>
      </patternFill>
    </fill>
  </fills>
  <borders count="9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indexed="64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thin">
        <color indexed="64"/>
      </top>
      <bottom style="medium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indexed="64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44" fontId="10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/>
  </cellStyleXfs>
  <cellXfs count="283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8">
      <alignment vertical="top"/>
    </xf>
    <xf numFmtId="0" fontId="3" fillId="0" borderId="0" xfId="8" applyFont="1">
      <alignment vertical="top"/>
    </xf>
    <xf numFmtId="1" fontId="6" fillId="0" borderId="25" xfId="9" applyNumberFormat="1" applyFont="1" applyBorder="1" applyAlignment="1">
      <alignment horizontal="center" vertical="center"/>
    </xf>
    <xf numFmtId="1" fontId="6" fillId="0" borderId="1" xfId="9" applyNumberFormat="1" applyFont="1" applyBorder="1" applyAlignment="1">
      <alignment horizontal="left" vertical="center" wrapText="1"/>
    </xf>
    <xf numFmtId="10" fontId="5" fillId="0" borderId="0" xfId="3" applyNumberFormat="1" applyFont="1" applyAlignment="1">
      <alignment vertical="top"/>
    </xf>
    <xf numFmtId="0" fontId="8" fillId="0" borderId="0" xfId="9" applyAlignment="1">
      <alignment horizontal="center"/>
    </xf>
    <xf numFmtId="0" fontId="8" fillId="0" borderId="0" xfId="9" applyAlignment="1">
      <alignment wrapText="1"/>
    </xf>
    <xf numFmtId="164" fontId="8" fillId="0" borderId="0" xfId="9" applyNumberFormat="1"/>
    <xf numFmtId="0" fontId="8" fillId="0" borderId="0" xfId="9"/>
    <xf numFmtId="0" fontId="8" fillId="0" borderId="0" xfId="11" applyAlignment="1">
      <alignment vertical="center"/>
    </xf>
    <xf numFmtId="165" fontId="13" fillId="7" borderId="14" xfId="11" applyNumberFormat="1" applyFont="1" applyFill="1" applyBorder="1" applyAlignment="1">
      <alignment horizontal="center" wrapText="1"/>
    </xf>
    <xf numFmtId="0" fontId="8" fillId="0" borderId="0" xfId="11"/>
    <xf numFmtId="10" fontId="6" fillId="2" borderId="11" xfId="13" applyNumberFormat="1" applyFont="1" applyFill="1" applyBorder="1" applyAlignment="1">
      <alignment horizontal="center" vertical="center" wrapText="1"/>
    </xf>
    <xf numFmtId="164" fontId="14" fillId="0" borderId="1" xfId="11" applyNumberFormat="1" applyFont="1" applyBorder="1" applyAlignment="1">
      <alignment horizontal="center" vertical="center" wrapText="1"/>
    </xf>
    <xf numFmtId="44" fontId="15" fillId="0" borderId="25" xfId="10" applyFont="1" applyFill="1" applyBorder="1" applyAlignment="1">
      <alignment horizontal="center" vertical="center" wrapText="1"/>
    </xf>
    <xf numFmtId="44" fontId="15" fillId="0" borderId="1" xfId="10" applyFont="1" applyFill="1" applyBorder="1" applyAlignment="1">
      <alignment horizontal="center" vertical="center" wrapText="1"/>
    </xf>
    <xf numFmtId="10" fontId="12" fillId="7" borderId="40" xfId="14" applyNumberFormat="1" applyFont="1" applyFill="1" applyBorder="1" applyAlignment="1">
      <alignment vertical="center" wrapText="1"/>
    </xf>
    <xf numFmtId="10" fontId="6" fillId="2" borderId="1" xfId="13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7" fillId="8" borderId="38" xfId="11" applyFont="1" applyFill="1" applyBorder="1" applyAlignment="1">
      <alignment horizontal="left" vertical="center" wrapText="1"/>
    </xf>
    <xf numFmtId="44" fontId="15" fillId="0" borderId="43" xfId="10" applyFont="1" applyFill="1" applyBorder="1" applyAlignment="1">
      <alignment horizontal="center" vertical="center" wrapText="1"/>
    </xf>
    <xf numFmtId="10" fontId="12" fillId="7" borderId="44" xfId="14" applyNumberFormat="1" applyFont="1" applyFill="1" applyBorder="1" applyAlignment="1">
      <alignment vertical="center" wrapText="1"/>
    </xf>
    <xf numFmtId="0" fontId="17" fillId="0" borderId="0" xfId="11" applyFont="1" applyAlignment="1">
      <alignment horizontal="center"/>
    </xf>
    <xf numFmtId="0" fontId="17" fillId="0" borderId="0" xfId="11" applyFont="1" applyAlignment="1">
      <alignment wrapText="1"/>
    </xf>
    <xf numFmtId="164" fontId="17" fillId="0" borderId="0" xfId="12" applyFont="1"/>
    <xf numFmtId="0" fontId="17" fillId="0" borderId="0" xfId="11" applyFont="1"/>
    <xf numFmtId="44" fontId="13" fillId="9" borderId="47" xfId="2" applyFont="1" applyFill="1" applyBorder="1" applyAlignment="1">
      <alignment vertical="center" wrapText="1"/>
    </xf>
    <xf numFmtId="44" fontId="13" fillId="6" borderId="50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10" fontId="6" fillId="0" borderId="26" xfId="3" applyNumberFormat="1" applyFont="1" applyBorder="1" applyAlignment="1">
      <alignment horizontal="center" vertical="center"/>
    </xf>
    <xf numFmtId="1" fontId="6" fillId="0" borderId="42" xfId="9" applyNumberFormat="1" applyFont="1" applyBorder="1" applyAlignment="1">
      <alignment horizontal="center" vertical="center"/>
    </xf>
    <xf numFmtId="44" fontId="6" fillId="0" borderId="38" xfId="2" applyFont="1" applyBorder="1" applyAlignment="1">
      <alignment horizontal="center" vertical="center"/>
    </xf>
    <xf numFmtId="10" fontId="6" fillId="0" borderId="39" xfId="3" applyNumberFormat="1" applyFont="1" applyBorder="1" applyAlignment="1">
      <alignment horizontal="center" vertical="center"/>
    </xf>
    <xf numFmtId="0" fontId="6" fillId="0" borderId="59" xfId="7" applyFont="1" applyBorder="1" applyAlignment="1">
      <alignment horizontal="right" vertical="center" wrapText="1"/>
    </xf>
    <xf numFmtId="0" fontId="6" fillId="0" borderId="60" xfId="7" applyFont="1" applyBorder="1" applyAlignment="1">
      <alignment vertical="center"/>
    </xf>
    <xf numFmtId="0" fontId="6" fillId="0" borderId="61" xfId="7" applyFont="1" applyBorder="1" applyAlignment="1">
      <alignment vertical="center"/>
    </xf>
    <xf numFmtId="0" fontId="6" fillId="0" borderId="62" xfId="7" applyFont="1" applyBorder="1" applyAlignment="1">
      <alignment horizontal="right" vertical="center" wrapText="1"/>
    </xf>
    <xf numFmtId="0" fontId="6" fillId="0" borderId="63" xfId="7" applyFont="1" applyBorder="1" applyAlignment="1">
      <alignment vertical="center"/>
    </xf>
    <xf numFmtId="0" fontId="7" fillId="0" borderId="64" xfId="7" applyFont="1" applyBorder="1" applyAlignment="1">
      <alignment vertical="center" wrapText="1"/>
    </xf>
    <xf numFmtId="0" fontId="7" fillId="0" borderId="65" xfId="7" applyFont="1" applyBorder="1" applyAlignment="1">
      <alignment vertical="center" wrapText="1"/>
    </xf>
    <xf numFmtId="0" fontId="7" fillId="0" borderId="66" xfId="7" applyFont="1" applyBorder="1" applyAlignment="1">
      <alignment vertical="center" wrapText="1"/>
    </xf>
    <xf numFmtId="0" fontId="6" fillId="0" borderId="0" xfId="7" applyFont="1" applyAlignment="1">
      <alignment vertical="center"/>
    </xf>
    <xf numFmtId="1" fontId="6" fillId="0" borderId="41" xfId="9" applyNumberFormat="1" applyFont="1" applyBorder="1" applyAlignment="1">
      <alignment horizontal="center" vertical="center"/>
    </xf>
    <xf numFmtId="10" fontId="6" fillId="0" borderId="71" xfId="3" applyNumberFormat="1" applyFont="1" applyBorder="1" applyAlignment="1">
      <alignment horizontal="center" vertical="center"/>
    </xf>
    <xf numFmtId="44" fontId="6" fillId="0" borderId="35" xfId="2" applyFont="1" applyBorder="1" applyAlignment="1">
      <alignment horizontal="center" vertical="center"/>
    </xf>
    <xf numFmtId="10" fontId="6" fillId="0" borderId="36" xfId="3" applyNumberFormat="1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3" borderId="15" xfId="0" applyFont="1" applyFill="1" applyBorder="1" applyAlignment="1">
      <alignment horizontal="centerContinuous" vertical="center"/>
    </xf>
    <xf numFmtId="0" fontId="23" fillId="3" borderId="16" xfId="0" applyFont="1" applyFill="1" applyBorder="1" applyAlignment="1">
      <alignment horizontal="centerContinuous" vertical="center"/>
    </xf>
    <xf numFmtId="0" fontId="22" fillId="0" borderId="16" xfId="0" applyFont="1" applyBorder="1" applyAlignment="1">
      <alignment vertical="center"/>
    </xf>
    <xf numFmtId="0" fontId="22" fillId="0" borderId="16" xfId="0" applyFont="1" applyBorder="1" applyAlignment="1">
      <alignment vertical="center" wrapText="1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2" fillId="0" borderId="7" xfId="0" applyFont="1" applyBorder="1" applyAlignment="1">
      <alignment vertical="center" wrapText="1"/>
    </xf>
    <xf numFmtId="0" fontId="22" fillId="0" borderId="7" xfId="0" applyFont="1" applyBorder="1" applyAlignment="1">
      <alignment horizontal="center" vertical="center"/>
    </xf>
    <xf numFmtId="44" fontId="22" fillId="0" borderId="7" xfId="2" applyFont="1" applyBorder="1" applyAlignment="1">
      <alignment vertical="center"/>
    </xf>
    <xf numFmtId="0" fontId="24" fillId="11" borderId="3" xfId="0" applyFont="1" applyFill="1" applyBorder="1" applyAlignment="1">
      <alignment horizontal="center" vertical="center" wrapText="1"/>
    </xf>
    <xf numFmtId="43" fontId="22" fillId="0" borderId="1" xfId="1" applyFont="1" applyFill="1" applyBorder="1" applyAlignment="1">
      <alignment horizontal="center" vertical="center"/>
    </xf>
    <xf numFmtId="43" fontId="22" fillId="0" borderId="1" xfId="1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44" fontId="22" fillId="0" borderId="1" xfId="2" applyFont="1" applyFill="1" applyBorder="1" applyAlignment="1">
      <alignment vertical="center"/>
    </xf>
    <xf numFmtId="0" fontId="20" fillId="3" borderId="57" xfId="1" applyNumberFormat="1" applyFont="1" applyFill="1" applyBorder="1" applyAlignment="1">
      <alignment horizontal="center" vertical="center"/>
    </xf>
    <xf numFmtId="43" fontId="20" fillId="3" borderId="24" xfId="1" applyFont="1" applyFill="1" applyBorder="1" applyAlignment="1">
      <alignment horizontal="center" vertical="center"/>
    </xf>
    <xf numFmtId="43" fontId="20" fillId="3" borderId="24" xfId="1" applyFont="1" applyFill="1" applyBorder="1" applyAlignment="1">
      <alignment vertical="center" wrapText="1"/>
    </xf>
    <xf numFmtId="0" fontId="20" fillId="3" borderId="24" xfId="0" applyFont="1" applyFill="1" applyBorder="1" applyAlignment="1">
      <alignment horizontal="center" vertical="center"/>
    </xf>
    <xf numFmtId="44" fontId="20" fillId="3" borderId="9" xfId="2" applyFont="1" applyFill="1" applyBorder="1" applyAlignment="1">
      <alignment vertical="center"/>
    </xf>
    <xf numFmtId="44" fontId="20" fillId="3" borderId="1" xfId="2" applyFont="1" applyFill="1" applyBorder="1" applyAlignment="1">
      <alignment vertical="center"/>
    </xf>
    <xf numFmtId="43" fontId="8" fillId="0" borderId="1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vertical="center" wrapText="1"/>
    </xf>
    <xf numFmtId="44" fontId="8" fillId="0" borderId="1" xfId="2" applyFont="1" applyFill="1" applyBorder="1" applyAlignment="1">
      <alignment vertical="center"/>
    </xf>
    <xf numFmtId="43" fontId="22" fillId="0" borderId="13" xfId="1" applyFont="1" applyBorder="1" applyAlignment="1">
      <alignment horizontal="center" vertical="center"/>
    </xf>
    <xf numFmtId="43" fontId="22" fillId="0" borderId="1" xfId="1" applyFont="1" applyBorder="1" applyAlignment="1">
      <alignment horizontal="center" vertical="center"/>
    </xf>
    <xf numFmtId="43" fontId="22" fillId="0" borderId="1" xfId="1" applyFont="1" applyBorder="1" applyAlignment="1">
      <alignment vertical="center" wrapText="1"/>
    </xf>
    <xf numFmtId="44" fontId="22" fillId="0" borderId="1" xfId="2" applyFont="1" applyBorder="1" applyAlignment="1">
      <alignment vertical="center"/>
    </xf>
    <xf numFmtId="0" fontId="19" fillId="4" borderId="1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19" fillId="4" borderId="20" xfId="0" applyFont="1" applyFill="1" applyBorder="1" applyAlignment="1">
      <alignment vertical="center" wrapText="1"/>
    </xf>
    <xf numFmtId="0" fontId="19" fillId="4" borderId="20" xfId="0" applyFont="1" applyFill="1" applyBorder="1" applyAlignment="1">
      <alignment horizontal="center" vertical="center"/>
    </xf>
    <xf numFmtId="44" fontId="25" fillId="4" borderId="20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vertical="center" wrapText="1"/>
    </xf>
    <xf numFmtId="0" fontId="19" fillId="0" borderId="20" xfId="0" applyFont="1" applyBorder="1" applyAlignment="1">
      <alignment horizontal="center" vertical="center"/>
    </xf>
    <xf numFmtId="44" fontId="25" fillId="0" borderId="20" xfId="2" applyFont="1" applyFill="1" applyBorder="1" applyAlignment="1">
      <alignment horizontal="right" vertical="center"/>
    </xf>
    <xf numFmtId="44" fontId="25" fillId="0" borderId="20" xfId="2" applyFont="1" applyFill="1" applyBorder="1" applyAlignment="1">
      <alignment horizontal="center" vertical="center"/>
    </xf>
    <xf numFmtId="0" fontId="19" fillId="0" borderId="58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19" fillId="0" borderId="31" xfId="0" applyFont="1" applyBorder="1" applyAlignment="1">
      <alignment vertical="center" wrapText="1"/>
    </xf>
    <xf numFmtId="0" fontId="19" fillId="0" borderId="31" xfId="0" applyFont="1" applyBorder="1" applyAlignment="1">
      <alignment horizontal="center" vertical="center"/>
    </xf>
    <xf numFmtId="44" fontId="25" fillId="0" borderId="31" xfId="2" applyFont="1" applyFill="1" applyBorder="1" applyAlignment="1">
      <alignment horizontal="right" vertical="center"/>
    </xf>
    <xf numFmtId="44" fontId="25" fillId="0" borderId="31" xfId="2" applyFont="1" applyFill="1" applyBorder="1" applyAlignment="1">
      <alignment horizontal="center" vertical="center"/>
    </xf>
    <xf numFmtId="0" fontId="26" fillId="12" borderId="51" xfId="9" applyFont="1" applyFill="1" applyBorder="1" applyAlignment="1">
      <alignment horizontal="center" vertical="center"/>
    </xf>
    <xf numFmtId="0" fontId="26" fillId="12" borderId="52" xfId="9" applyFont="1" applyFill="1" applyBorder="1" applyAlignment="1">
      <alignment horizontal="center" vertical="center" wrapText="1"/>
    </xf>
    <xf numFmtId="0" fontId="26" fillId="12" borderId="52" xfId="9" applyFont="1" applyFill="1" applyBorder="1" applyAlignment="1">
      <alignment horizontal="center" vertical="center"/>
    </xf>
    <xf numFmtId="0" fontId="26" fillId="12" borderId="53" xfId="9" applyFont="1" applyFill="1" applyBorder="1" applyAlignment="1">
      <alignment horizontal="center" vertical="center"/>
    </xf>
    <xf numFmtId="0" fontId="26" fillId="13" borderId="21" xfId="9" applyFont="1" applyFill="1" applyBorder="1"/>
    <xf numFmtId="0" fontId="26" fillId="13" borderId="22" xfId="9" applyFont="1" applyFill="1" applyBorder="1" applyAlignment="1">
      <alignment horizontal="right" wrapText="1"/>
    </xf>
    <xf numFmtId="44" fontId="26" fillId="13" borderId="54" xfId="10" applyFont="1" applyFill="1" applyBorder="1" applyAlignment="1">
      <alignment vertical="center"/>
    </xf>
    <xf numFmtId="44" fontId="26" fillId="13" borderId="55" xfId="10" applyFont="1" applyFill="1" applyBorder="1" applyAlignment="1">
      <alignment horizontal="center" vertical="center"/>
    </xf>
    <xf numFmtId="0" fontId="26" fillId="13" borderId="23" xfId="9" applyFont="1" applyFill="1" applyBorder="1" applyAlignment="1">
      <alignment horizontal="right"/>
    </xf>
    <xf numFmtId="10" fontId="26" fillId="13" borderId="24" xfId="9" applyNumberFormat="1" applyFont="1" applyFill="1" applyBorder="1" applyAlignment="1">
      <alignment horizontal="right" wrapText="1"/>
    </xf>
    <xf numFmtId="44" fontId="26" fillId="13" borderId="9" xfId="10" applyFont="1" applyFill="1" applyBorder="1" applyAlignment="1">
      <alignment vertical="center"/>
    </xf>
    <xf numFmtId="44" fontId="26" fillId="13" borderId="26" xfId="10" applyFont="1" applyFill="1" applyBorder="1" applyAlignment="1">
      <alignment horizontal="center" vertical="center"/>
    </xf>
    <xf numFmtId="0" fontId="26" fillId="13" borderId="27" xfId="9" applyFont="1" applyFill="1" applyBorder="1" applyAlignment="1">
      <alignment horizontal="right"/>
    </xf>
    <xf numFmtId="10" fontId="26" fillId="13" borderId="28" xfId="9" applyNumberFormat="1" applyFont="1" applyFill="1" applyBorder="1" applyAlignment="1">
      <alignment horizontal="right" wrapText="1"/>
    </xf>
    <xf numFmtId="44" fontId="26" fillId="13" borderId="48" xfId="10" applyFont="1" applyFill="1" applyBorder="1" applyAlignment="1">
      <alignment vertical="center"/>
    </xf>
    <xf numFmtId="44" fontId="26" fillId="13" borderId="49" xfId="10" applyFont="1" applyFill="1" applyBorder="1" applyAlignment="1">
      <alignment horizontal="center" vertical="center"/>
    </xf>
    <xf numFmtId="0" fontId="27" fillId="13" borderId="72" xfId="9" applyFont="1" applyFill="1" applyBorder="1"/>
    <xf numFmtId="0" fontId="27" fillId="13" borderId="73" xfId="9" applyFont="1" applyFill="1" applyBorder="1" applyAlignment="1">
      <alignment horizontal="right" wrapText="1"/>
    </xf>
    <xf numFmtId="44" fontId="27" fillId="13" borderId="74" xfId="10" applyFont="1" applyFill="1" applyBorder="1" applyAlignment="1">
      <alignment vertical="center"/>
    </xf>
    <xf numFmtId="44" fontId="27" fillId="13" borderId="52" xfId="10" applyFont="1" applyFill="1" applyBorder="1" applyAlignment="1">
      <alignment vertical="center"/>
    </xf>
    <xf numFmtId="10" fontId="27" fillId="13" borderId="53" xfId="10" applyNumberFormat="1" applyFont="1" applyFill="1" applyBorder="1" applyAlignment="1">
      <alignment vertical="center"/>
    </xf>
    <xf numFmtId="164" fontId="14" fillId="5" borderId="1" xfId="11" applyNumberFormat="1" applyFont="1" applyFill="1" applyBorder="1" applyAlignment="1">
      <alignment horizontal="center" vertical="center" wrapText="1"/>
    </xf>
    <xf numFmtId="44" fontId="17" fillId="0" borderId="0" xfId="11" applyNumberFormat="1" applyFont="1"/>
    <xf numFmtId="43" fontId="17" fillId="0" borderId="0" xfId="11" applyNumberFormat="1" applyFont="1"/>
    <xf numFmtId="43" fontId="22" fillId="0" borderId="1" xfId="1" applyFont="1" applyFill="1" applyBorder="1" applyAlignment="1">
      <alignment horizontal="centerContinuous" vertical="center" wrapText="1"/>
    </xf>
    <xf numFmtId="43" fontId="22" fillId="0" borderId="1" xfId="1" applyFont="1" applyFill="1" applyBorder="1" applyAlignment="1">
      <alignment horizontal="centerContinuous" vertical="center"/>
    </xf>
    <xf numFmtId="10" fontId="22" fillId="0" borderId="1" xfId="3" applyNumberFormat="1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43" fontId="9" fillId="3" borderId="19" xfId="1" applyFont="1" applyFill="1" applyBorder="1" applyAlignment="1">
      <alignment vertical="center" wrapText="1"/>
    </xf>
    <xf numFmtId="43" fontId="9" fillId="3" borderId="19" xfId="1" applyFont="1" applyFill="1" applyBorder="1" applyAlignment="1">
      <alignment horizontal="center" vertical="center"/>
    </xf>
    <xf numFmtId="44" fontId="9" fillId="3" borderId="46" xfId="2" applyFont="1" applyFill="1" applyBorder="1" applyAlignment="1">
      <alignment vertical="center"/>
    </xf>
    <xf numFmtId="44" fontId="9" fillId="3" borderId="11" xfId="2" applyFont="1" applyFill="1" applyBorder="1" applyAlignment="1">
      <alignment vertical="center"/>
    </xf>
    <xf numFmtId="43" fontId="8" fillId="0" borderId="13" xfId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9" fillId="3" borderId="57" xfId="1" applyNumberFormat="1" applyFont="1" applyFill="1" applyBorder="1" applyAlignment="1">
      <alignment horizontal="center" vertical="center"/>
    </xf>
    <xf numFmtId="43" fontId="9" fillId="3" borderId="24" xfId="1" applyFont="1" applyFill="1" applyBorder="1" applyAlignment="1">
      <alignment horizontal="center" vertical="center"/>
    </xf>
    <xf numFmtId="43" fontId="9" fillId="3" borderId="24" xfId="1" applyFont="1" applyFill="1" applyBorder="1" applyAlignment="1">
      <alignment vertical="center" wrapText="1"/>
    </xf>
    <xf numFmtId="0" fontId="9" fillId="3" borderId="24" xfId="0" applyFont="1" applyFill="1" applyBorder="1" applyAlignment="1">
      <alignment horizontal="center" vertical="center"/>
    </xf>
    <xf numFmtId="44" fontId="9" fillId="3" borderId="9" xfId="2" applyFont="1" applyFill="1" applyBorder="1" applyAlignment="1">
      <alignment vertical="center"/>
    </xf>
    <xf numFmtId="44" fontId="9" fillId="3" borderId="1" xfId="2" applyFont="1" applyFill="1" applyBorder="1" applyAlignment="1">
      <alignment vertical="center"/>
    </xf>
    <xf numFmtId="43" fontId="29" fillId="0" borderId="1" xfId="1" applyFont="1" applyFill="1" applyBorder="1" applyAlignment="1">
      <alignment horizontal="left" vertical="center" wrapText="1"/>
    </xf>
    <xf numFmtId="0" fontId="8" fillId="0" borderId="1" xfId="1" applyNumberFormat="1" applyFont="1" applyFill="1" applyBorder="1" applyAlignment="1">
      <alignment vertical="center" wrapText="1"/>
    </xf>
    <xf numFmtId="44" fontId="8" fillId="0" borderId="1" xfId="2" applyFont="1" applyFill="1" applyBorder="1" applyAlignment="1">
      <alignment horizontal="center" vertical="center"/>
    </xf>
    <xf numFmtId="44" fontId="8" fillId="0" borderId="1" xfId="2" applyFont="1" applyFill="1" applyBorder="1" applyAlignment="1">
      <alignment vertical="center" wrapText="1"/>
    </xf>
    <xf numFmtId="43" fontId="8" fillId="0" borderId="75" xfId="1" applyFont="1" applyFill="1" applyBorder="1" applyAlignment="1">
      <alignment horizontal="center" vertical="center"/>
    </xf>
    <xf numFmtId="43" fontId="22" fillId="0" borderId="75" xfId="1" applyFont="1" applyFill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43" fontId="8" fillId="0" borderId="38" xfId="1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horizontal="center" vertical="center"/>
    </xf>
    <xf numFmtId="43" fontId="8" fillId="3" borderId="30" xfId="1" applyFont="1" applyFill="1" applyBorder="1" applyAlignment="1">
      <alignment horizontal="center" vertical="center"/>
    </xf>
    <xf numFmtId="43" fontId="8" fillId="0" borderId="30" xfId="1" applyFont="1" applyFill="1" applyBorder="1" applyAlignment="1">
      <alignment horizontal="center" vertical="center"/>
    </xf>
    <xf numFmtId="43" fontId="22" fillId="0" borderId="30" xfId="1" applyFont="1" applyFill="1" applyBorder="1" applyAlignment="1">
      <alignment horizontal="center" vertical="center"/>
    </xf>
    <xf numFmtId="43" fontId="5" fillId="0" borderId="0" xfId="1" applyFont="1" applyAlignment="1">
      <alignment vertical="top"/>
    </xf>
    <xf numFmtId="44" fontId="5" fillId="0" borderId="0" xfId="8" applyNumberFormat="1">
      <alignment vertical="top"/>
    </xf>
    <xf numFmtId="44" fontId="8" fillId="0" borderId="0" xfId="9" applyNumberFormat="1"/>
    <xf numFmtId="0" fontId="8" fillId="0" borderId="1" xfId="0" applyFont="1" applyBorder="1" applyAlignment="1">
      <alignment horizontal="center" vertical="center"/>
    </xf>
    <xf numFmtId="17" fontId="22" fillId="0" borderId="16" xfId="0" applyNumberFormat="1" applyFont="1" applyBorder="1" applyAlignment="1">
      <alignment horizontal="left" vertical="center"/>
    </xf>
    <xf numFmtId="43" fontId="8" fillId="0" borderId="1" xfId="1" applyFont="1" applyFill="1" applyBorder="1" applyAlignment="1">
      <alignment horizontal="left" vertical="center"/>
    </xf>
    <xf numFmtId="43" fontId="8" fillId="0" borderId="1" xfId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43" fontId="29" fillId="0" borderId="1" xfId="1" applyFont="1" applyFill="1" applyBorder="1" applyAlignment="1">
      <alignment horizontal="left" vertical="center"/>
    </xf>
    <xf numFmtId="0" fontId="8" fillId="0" borderId="1" xfId="1" applyNumberFormat="1" applyFont="1" applyFill="1" applyBorder="1" applyAlignment="1">
      <alignment horizontal="left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49" fontId="0" fillId="0" borderId="76" xfId="0" applyNumberFormat="1" applyBorder="1" applyAlignment="1">
      <alignment horizontal="center" vertical="center"/>
    </xf>
    <xf numFmtId="0" fontId="0" fillId="0" borderId="76" xfId="0" applyBorder="1" applyAlignment="1">
      <alignment vertical="center" wrapText="1"/>
    </xf>
    <xf numFmtId="0" fontId="0" fillId="0" borderId="76" xfId="0" applyBorder="1" applyAlignment="1">
      <alignment horizontal="center" vertical="center"/>
    </xf>
    <xf numFmtId="44" fontId="16" fillId="0" borderId="38" xfId="2" applyFont="1" applyBorder="1" applyAlignment="1">
      <alignment horizontal="center" vertical="center"/>
    </xf>
    <xf numFmtId="44" fontId="16" fillId="0" borderId="1" xfId="2" applyFont="1" applyBorder="1" applyAlignment="1">
      <alignment horizontal="center" vertical="center"/>
    </xf>
    <xf numFmtId="1" fontId="16" fillId="0" borderId="38" xfId="9" applyNumberFormat="1" applyFont="1" applyBorder="1" applyAlignment="1">
      <alignment horizontal="left" vertical="center" wrapText="1"/>
    </xf>
    <xf numFmtId="1" fontId="16" fillId="0" borderId="1" xfId="9" applyNumberFormat="1" applyFont="1" applyBorder="1" applyAlignment="1">
      <alignment horizontal="left" vertical="center" wrapText="1"/>
    </xf>
    <xf numFmtId="0" fontId="9" fillId="0" borderId="62" xfId="7" applyFont="1" applyBorder="1" applyAlignment="1">
      <alignment horizontal="right" vertical="center" wrapText="1"/>
    </xf>
    <xf numFmtId="0" fontId="9" fillId="0" borderId="0" xfId="7" applyFont="1" applyAlignment="1">
      <alignment vertical="center"/>
    </xf>
    <xf numFmtId="0" fontId="9" fillId="0" borderId="63" xfId="7" applyFont="1" applyBorder="1" applyAlignment="1">
      <alignment vertical="center"/>
    </xf>
    <xf numFmtId="17" fontId="9" fillId="0" borderId="0" xfId="7" applyNumberFormat="1" applyFont="1" applyAlignment="1">
      <alignment horizontal="left" vertical="center"/>
    </xf>
    <xf numFmtId="1" fontId="16" fillId="0" borderId="70" xfId="9" applyNumberFormat="1" applyFont="1" applyBorder="1" applyAlignment="1">
      <alignment horizontal="left" vertical="center" wrapText="1"/>
    </xf>
    <xf numFmtId="0" fontId="22" fillId="0" borderId="7" xfId="0" applyFont="1" applyBorder="1" applyAlignment="1">
      <alignment horizontal="right" vertical="center"/>
    </xf>
    <xf numFmtId="0" fontId="23" fillId="0" borderId="4" xfId="0" applyFont="1" applyBorder="1" applyAlignment="1">
      <alignment horizontal="right" vertical="center"/>
    </xf>
    <xf numFmtId="0" fontId="23" fillId="0" borderId="15" xfId="0" applyFont="1" applyBorder="1" applyAlignment="1">
      <alignment horizontal="right" vertical="center"/>
    </xf>
    <xf numFmtId="0" fontId="4" fillId="0" borderId="59" xfId="0" applyFont="1" applyBorder="1" applyAlignment="1">
      <alignment vertical="center"/>
    </xf>
    <xf numFmtId="0" fontId="23" fillId="0" borderId="77" xfId="0" applyFont="1" applyBorder="1" applyAlignment="1">
      <alignment horizontal="right" vertical="center"/>
    </xf>
    <xf numFmtId="0" fontId="23" fillId="0" borderId="60" xfId="0" applyFont="1" applyBorder="1" applyAlignment="1">
      <alignment horizontal="left" vertical="center"/>
    </xf>
    <xf numFmtId="0" fontId="22" fillId="0" borderId="60" xfId="0" applyFont="1" applyBorder="1" applyAlignment="1">
      <alignment vertical="center"/>
    </xf>
    <xf numFmtId="0" fontId="22" fillId="0" borderId="60" xfId="0" applyFont="1" applyBorder="1" applyAlignment="1">
      <alignment vertical="center" wrapText="1"/>
    </xf>
    <xf numFmtId="0" fontId="22" fillId="0" borderId="60" xfId="0" applyFont="1" applyBorder="1" applyAlignment="1">
      <alignment horizontal="center" vertical="center"/>
    </xf>
    <xf numFmtId="0" fontId="22" fillId="0" borderId="78" xfId="0" applyFont="1" applyBorder="1" applyAlignment="1">
      <alignment horizontal="center" vertical="center"/>
    </xf>
    <xf numFmtId="0" fontId="4" fillId="0" borderId="62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0" fontId="23" fillId="0" borderId="63" xfId="0" applyNumberFormat="1" applyFont="1" applyBorder="1" applyAlignment="1">
      <alignment horizontal="right" vertical="center"/>
    </xf>
    <xf numFmtId="0" fontId="22" fillId="0" borderId="0" xfId="0" applyFont="1" applyAlignment="1">
      <alignment horizontal="left" vertical="center"/>
    </xf>
    <xf numFmtId="10" fontId="23" fillId="0" borderId="81" xfId="0" applyNumberFormat="1" applyFont="1" applyBorder="1" applyAlignment="1">
      <alignment horizontal="right" vertical="center"/>
    </xf>
    <xf numFmtId="0" fontId="19" fillId="0" borderId="0" xfId="0" applyFont="1" applyAlignment="1">
      <alignment vertical="center" wrapText="1"/>
    </xf>
    <xf numFmtId="44" fontId="23" fillId="3" borderId="81" xfId="0" applyNumberFormat="1" applyFont="1" applyFill="1" applyBorder="1" applyAlignment="1">
      <alignment horizontal="center" vertical="center"/>
    </xf>
    <xf numFmtId="4" fontId="22" fillId="0" borderId="82" xfId="0" applyNumberFormat="1" applyFont="1" applyBorder="1" applyAlignment="1">
      <alignment vertical="center"/>
    </xf>
    <xf numFmtId="44" fontId="22" fillId="0" borderId="82" xfId="2" applyFont="1" applyBorder="1" applyAlignment="1">
      <alignment vertical="center"/>
    </xf>
    <xf numFmtId="0" fontId="21" fillId="10" borderId="62" xfId="0" applyFont="1" applyFill="1" applyBorder="1" applyAlignment="1">
      <alignment vertical="center" wrapText="1"/>
    </xf>
    <xf numFmtId="0" fontId="24" fillId="11" borderId="34" xfId="0" applyFont="1" applyFill="1" applyBorder="1" applyAlignment="1">
      <alignment horizontal="center" vertical="center" wrapText="1"/>
    </xf>
    <xf numFmtId="44" fontId="9" fillId="3" borderId="45" xfId="2" applyFont="1" applyFill="1" applyBorder="1" applyAlignment="1">
      <alignment vertical="center"/>
    </xf>
    <xf numFmtId="44" fontId="8" fillId="0" borderId="26" xfId="2" applyFont="1" applyFill="1" applyBorder="1" applyAlignment="1">
      <alignment vertical="center"/>
    </xf>
    <xf numFmtId="44" fontId="9" fillId="3" borderId="26" xfId="2" applyFont="1" applyFill="1" applyBorder="1" applyAlignment="1">
      <alignment vertical="center"/>
    </xf>
    <xf numFmtId="0" fontId="28" fillId="0" borderId="62" xfId="0" applyFont="1" applyBorder="1" applyAlignment="1">
      <alignment vertical="center"/>
    </xf>
    <xf numFmtId="44" fontId="22" fillId="0" borderId="26" xfId="2" applyFont="1" applyFill="1" applyBorder="1" applyAlignment="1">
      <alignment vertical="center"/>
    </xf>
    <xf numFmtId="44" fontId="25" fillId="4" borderId="83" xfId="2" applyFont="1" applyFill="1" applyBorder="1" applyAlignment="1">
      <alignment horizontal="center" vertical="center"/>
    </xf>
    <xf numFmtId="44" fontId="25" fillId="0" borderId="83" xfId="2" applyFont="1" applyFill="1" applyBorder="1" applyAlignment="1">
      <alignment horizontal="center" vertical="center"/>
    </xf>
    <xf numFmtId="44" fontId="25" fillId="0" borderId="84" xfId="2" applyFont="1" applyFill="1" applyBorder="1" applyAlignment="1">
      <alignment horizontal="center" vertical="center"/>
    </xf>
    <xf numFmtId="44" fontId="20" fillId="3" borderId="26" xfId="2" applyFont="1" applyFill="1" applyBorder="1" applyAlignment="1">
      <alignment vertical="center"/>
    </xf>
    <xf numFmtId="44" fontId="22" fillId="0" borderId="26" xfId="2" applyFont="1" applyBorder="1" applyAlignment="1">
      <alignment vertical="center"/>
    </xf>
    <xf numFmtId="0" fontId="4" fillId="0" borderId="64" xfId="0" applyFont="1" applyBorder="1" applyAlignment="1">
      <alignment vertical="center"/>
    </xf>
    <xf numFmtId="0" fontId="19" fillId="4" borderId="85" xfId="0" applyFont="1" applyFill="1" applyBorder="1" applyAlignment="1">
      <alignment horizontal="center" vertical="center"/>
    </xf>
    <xf numFmtId="0" fontId="20" fillId="4" borderId="28" xfId="0" applyFont="1" applyFill="1" applyBorder="1" applyAlignment="1">
      <alignment horizontal="center" vertical="center"/>
    </xf>
    <xf numFmtId="0" fontId="19" fillId="4" borderId="28" xfId="0" applyFont="1" applyFill="1" applyBorder="1" applyAlignment="1">
      <alignment vertical="center" wrapText="1"/>
    </xf>
    <xf numFmtId="0" fontId="19" fillId="4" borderId="28" xfId="0" applyFont="1" applyFill="1" applyBorder="1" applyAlignment="1">
      <alignment horizontal="center" vertical="center"/>
    </xf>
    <xf numFmtId="44" fontId="25" fillId="4" borderId="28" xfId="2" applyFont="1" applyFill="1" applyBorder="1" applyAlignment="1">
      <alignment horizontal="center" vertical="center"/>
    </xf>
    <xf numFmtId="44" fontId="25" fillId="4" borderId="29" xfId="2" applyFont="1" applyFill="1" applyBorder="1" applyAlignment="1">
      <alignment horizontal="center" vertical="center"/>
    </xf>
    <xf numFmtId="0" fontId="31" fillId="0" borderId="0" xfId="11" applyFont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/>
    <xf numFmtId="0" fontId="12" fillId="0" borderId="0" xfId="7" applyFont="1" applyAlignment="1">
      <alignment horizontal="left" vertical="center" wrapText="1"/>
    </xf>
    <xf numFmtId="0" fontId="12" fillId="0" borderId="0" xfId="7" applyFont="1" applyAlignment="1">
      <alignment vertical="center" wrapText="1"/>
    </xf>
    <xf numFmtId="10" fontId="12" fillId="0" borderId="0" xfId="7" applyNumberFormat="1" applyFont="1" applyAlignment="1">
      <alignment vertical="center" wrapText="1"/>
    </xf>
    <xf numFmtId="0" fontId="6" fillId="0" borderId="16" xfId="7" applyFont="1" applyBorder="1" applyAlignment="1">
      <alignment vertical="center" wrapText="1"/>
    </xf>
    <xf numFmtId="164" fontId="6" fillId="0" borderId="16" xfId="7" applyNumberFormat="1" applyFont="1" applyBorder="1" applyAlignment="1">
      <alignment vertical="center" wrapText="1"/>
    </xf>
    <xf numFmtId="10" fontId="12" fillId="0" borderId="16" xfId="7" applyNumberFormat="1" applyFont="1" applyBorder="1" applyAlignment="1">
      <alignment vertical="center" wrapText="1"/>
    </xf>
    <xf numFmtId="164" fontId="13" fillId="7" borderId="8" xfId="12" applyFont="1" applyFill="1" applyBorder="1" applyAlignment="1">
      <alignment horizontal="center" wrapText="1"/>
    </xf>
    <xf numFmtId="10" fontId="6" fillId="2" borderId="46" xfId="13" applyNumberFormat="1" applyFont="1" applyFill="1" applyBorder="1" applyAlignment="1">
      <alignment horizontal="center" vertical="center" wrapText="1"/>
    </xf>
    <xf numFmtId="164" fontId="14" fillId="0" borderId="9" xfId="11" applyNumberFormat="1" applyFont="1" applyBorder="1" applyAlignment="1">
      <alignment horizontal="center" vertical="center" wrapText="1"/>
    </xf>
    <xf numFmtId="44" fontId="15" fillId="0" borderId="9" xfId="10" applyFont="1" applyFill="1" applyBorder="1" applyAlignment="1">
      <alignment horizontal="center" vertical="center" wrapText="1"/>
    </xf>
    <xf numFmtId="10" fontId="6" fillId="2" borderId="9" xfId="13" applyNumberFormat="1" applyFont="1" applyFill="1" applyBorder="1" applyAlignment="1">
      <alignment horizontal="center" vertical="center" wrapText="1"/>
    </xf>
    <xf numFmtId="10" fontId="6" fillId="2" borderId="9" xfId="3" applyNumberFormat="1" applyFont="1" applyFill="1" applyBorder="1" applyAlignment="1">
      <alignment horizontal="center" vertical="center" wrapText="1"/>
    </xf>
    <xf numFmtId="44" fontId="15" fillId="0" borderId="86" xfId="10" applyFont="1" applyFill="1" applyBorder="1" applyAlignment="1">
      <alignment horizontal="center" vertical="center" wrapText="1"/>
    </xf>
    <xf numFmtId="1" fontId="13" fillId="7" borderId="93" xfId="11" applyNumberFormat="1" applyFont="1" applyFill="1" applyBorder="1" applyAlignment="1">
      <alignment horizontal="center" vertical="center" wrapText="1"/>
    </xf>
    <xf numFmtId="44" fontId="7" fillId="8" borderId="90" xfId="10" applyFont="1" applyFill="1" applyBorder="1" applyAlignment="1">
      <alignment horizontal="center" vertical="center" wrapText="1"/>
    </xf>
    <xf numFmtId="44" fontId="13" fillId="9" borderId="12" xfId="2" applyFont="1" applyFill="1" applyBorder="1" applyAlignment="1">
      <alignment vertical="center" wrapText="1"/>
    </xf>
    <xf numFmtId="44" fontId="13" fillId="9" borderId="87" xfId="2" applyFont="1" applyFill="1" applyBorder="1" applyAlignment="1">
      <alignment vertical="center" wrapText="1"/>
    </xf>
    <xf numFmtId="44" fontId="13" fillId="9" borderId="11" xfId="2" applyFont="1" applyFill="1" applyBorder="1" applyAlignment="1">
      <alignment vertical="center" wrapText="1"/>
    </xf>
    <xf numFmtId="44" fontId="13" fillId="6" borderId="94" xfId="2" applyFont="1" applyFill="1" applyBorder="1" applyAlignment="1">
      <alignment vertical="center" wrapText="1"/>
    </xf>
    <xf numFmtId="44" fontId="13" fillId="6" borderId="43" xfId="2" applyFont="1" applyFill="1" applyBorder="1" applyAlignment="1">
      <alignment vertical="center" wrapText="1"/>
    </xf>
    <xf numFmtId="44" fontId="13" fillId="6" borderId="95" xfId="2" applyFont="1" applyFill="1" applyBorder="1" applyAlignment="1">
      <alignment vertical="center" wrapText="1"/>
    </xf>
    <xf numFmtId="0" fontId="13" fillId="0" borderId="0" xfId="7" applyFont="1" applyAlignment="1">
      <alignment vertical="center"/>
    </xf>
    <xf numFmtId="0" fontId="11" fillId="0" borderId="0" xfId="7" applyFont="1" applyAlignment="1" applyProtection="1">
      <alignment vertical="center" wrapText="1"/>
      <protection locked="0"/>
    </xf>
    <xf numFmtId="0" fontId="9" fillId="5" borderId="51" xfId="9" applyFont="1" applyFill="1" applyBorder="1" applyAlignment="1">
      <alignment horizontal="center" vertical="center"/>
    </xf>
    <xf numFmtId="0" fontId="9" fillId="5" borderId="52" xfId="9" applyFont="1" applyFill="1" applyBorder="1" applyAlignment="1">
      <alignment horizontal="center" vertical="center"/>
    </xf>
    <xf numFmtId="0" fontId="9" fillId="5" borderId="56" xfId="9" applyFont="1" applyFill="1" applyBorder="1" applyAlignment="1">
      <alignment horizontal="center" vertical="center"/>
    </xf>
    <xf numFmtId="0" fontId="9" fillId="5" borderId="53" xfId="9" applyFont="1" applyFill="1" applyBorder="1" applyAlignment="1">
      <alignment horizontal="center" vertical="center"/>
    </xf>
    <xf numFmtId="10" fontId="26" fillId="13" borderId="67" xfId="3" applyNumberFormat="1" applyFont="1" applyFill="1" applyBorder="1" applyAlignment="1">
      <alignment horizontal="center" vertical="center"/>
    </xf>
    <xf numFmtId="10" fontId="26" fillId="13" borderId="68" xfId="3" applyNumberFormat="1" applyFont="1" applyFill="1" applyBorder="1" applyAlignment="1">
      <alignment horizontal="center" vertical="center"/>
    </xf>
    <xf numFmtId="10" fontId="26" fillId="13" borderId="69" xfId="3" applyNumberFormat="1" applyFont="1" applyFill="1" applyBorder="1" applyAlignment="1">
      <alignment horizontal="center" vertical="center"/>
    </xf>
    <xf numFmtId="0" fontId="20" fillId="0" borderId="79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80" xfId="0" applyFont="1" applyBorder="1" applyAlignment="1">
      <alignment horizontal="center" vertical="center"/>
    </xf>
    <xf numFmtId="0" fontId="13" fillId="9" borderId="87" xfId="11" applyFont="1" applyFill="1" applyBorder="1" applyAlignment="1">
      <alignment horizontal="right" vertical="center" wrapText="1"/>
    </xf>
    <xf numFmtId="0" fontId="13" fillId="9" borderId="11" xfId="11" applyFont="1" applyFill="1" applyBorder="1" applyAlignment="1">
      <alignment horizontal="right" vertical="center" wrapText="1"/>
    </xf>
    <xf numFmtId="0" fontId="13" fillId="6" borderId="94" xfId="11" applyFont="1" applyFill="1" applyBorder="1" applyAlignment="1">
      <alignment horizontal="right" vertical="center" wrapText="1"/>
    </xf>
    <xf numFmtId="0" fontId="13" fillId="6" borderId="43" xfId="11" applyFont="1" applyFill="1" applyBorder="1" applyAlignment="1">
      <alignment horizontal="right" vertical="center" wrapText="1"/>
    </xf>
    <xf numFmtId="0" fontId="13" fillId="6" borderId="95" xfId="11" applyFont="1" applyFill="1" applyBorder="1" applyAlignment="1">
      <alignment horizontal="right" vertical="center" wrapText="1"/>
    </xf>
    <xf numFmtId="1" fontId="13" fillId="7" borderId="91" xfId="11" applyNumberFormat="1" applyFont="1" applyFill="1" applyBorder="1" applyAlignment="1">
      <alignment horizontal="center" vertical="center" wrapText="1"/>
    </xf>
    <xf numFmtId="1" fontId="13" fillId="7" borderId="92" xfId="11" applyNumberFormat="1" applyFont="1" applyFill="1" applyBorder="1" applyAlignment="1">
      <alignment horizontal="center" vertical="center" wrapText="1"/>
    </xf>
    <xf numFmtId="1" fontId="13" fillId="7" borderId="93" xfId="11" applyNumberFormat="1" applyFont="1" applyFill="1" applyBorder="1" applyAlignment="1">
      <alignment horizontal="center" vertical="center" wrapText="1"/>
    </xf>
    <xf numFmtId="1" fontId="13" fillId="8" borderId="1" xfId="11" applyNumberFormat="1" applyFont="1" applyFill="1" applyBorder="1" applyAlignment="1">
      <alignment horizontal="left" vertical="center" wrapText="1"/>
    </xf>
    <xf numFmtId="0" fontId="13" fillId="8" borderId="1" xfId="11" applyFont="1" applyFill="1" applyBorder="1" applyAlignment="1">
      <alignment horizontal="left" vertical="center" wrapText="1"/>
    </xf>
    <xf numFmtId="44" fontId="13" fillId="8" borderId="2" xfId="10" applyFont="1" applyFill="1" applyBorder="1" applyAlignment="1">
      <alignment horizontal="center" vertical="center" wrapText="1"/>
    </xf>
    <xf numFmtId="164" fontId="12" fillId="5" borderId="40" xfId="11" applyNumberFormat="1" applyFont="1" applyFill="1" applyBorder="1" applyAlignment="1">
      <alignment vertical="center" wrapText="1"/>
    </xf>
    <xf numFmtId="1" fontId="13" fillId="0" borderId="1" xfId="11" applyNumberFormat="1" applyFont="1" applyBorder="1" applyAlignment="1">
      <alignment horizontal="left" vertical="center" wrapText="1"/>
    </xf>
    <xf numFmtId="0" fontId="13" fillId="0" borderId="1" xfId="11" applyFont="1" applyBorder="1" applyAlignment="1">
      <alignment horizontal="left" vertical="center" wrapText="1"/>
    </xf>
    <xf numFmtId="1" fontId="13" fillId="7" borderId="87" xfId="11" applyNumberFormat="1" applyFont="1" applyFill="1" applyBorder="1" applyAlignment="1">
      <alignment horizontal="center" vertical="center" wrapText="1"/>
    </xf>
    <xf numFmtId="0" fontId="13" fillId="7" borderId="13" xfId="11" applyFont="1" applyFill="1" applyBorder="1" applyAlignment="1">
      <alignment horizontal="center" vertical="center" wrapText="1"/>
    </xf>
    <xf numFmtId="1" fontId="13" fillId="8" borderId="33" xfId="11" applyNumberFormat="1" applyFont="1" applyFill="1" applyBorder="1" applyAlignment="1">
      <alignment horizontal="left" vertical="center" wrapText="1"/>
    </xf>
    <xf numFmtId="1" fontId="13" fillId="8" borderId="35" xfId="11" applyNumberFormat="1" applyFont="1" applyFill="1" applyBorder="1" applyAlignment="1">
      <alignment horizontal="left" vertical="center" wrapText="1"/>
    </xf>
    <xf numFmtId="1" fontId="13" fillId="8" borderId="38" xfId="11" applyNumberFormat="1" applyFont="1" applyFill="1" applyBorder="1" applyAlignment="1">
      <alignment horizontal="left" vertical="center" wrapText="1"/>
    </xf>
    <xf numFmtId="44" fontId="13" fillId="8" borderId="88" xfId="10" applyFont="1" applyFill="1" applyBorder="1" applyAlignment="1">
      <alignment horizontal="center" vertical="center" wrapText="1"/>
    </xf>
    <xf numFmtId="44" fontId="13" fillId="8" borderId="89" xfId="10" applyFont="1" applyFill="1" applyBorder="1" applyAlignment="1">
      <alignment horizontal="center" vertical="center" wrapText="1"/>
    </xf>
    <xf numFmtId="44" fontId="13" fillId="8" borderId="90" xfId="10" applyFont="1" applyFill="1" applyBorder="1" applyAlignment="1">
      <alignment horizontal="center" vertical="center" wrapText="1"/>
    </xf>
    <xf numFmtId="164" fontId="12" fillId="5" borderId="34" xfId="11" applyNumberFormat="1" applyFont="1" applyFill="1" applyBorder="1" applyAlignment="1">
      <alignment vertical="center" wrapText="1"/>
    </xf>
    <xf numFmtId="164" fontId="12" fillId="5" borderId="37" xfId="11" applyNumberFormat="1" applyFont="1" applyFill="1" applyBorder="1" applyAlignment="1">
      <alignment vertical="center" wrapText="1"/>
    </xf>
    <xf numFmtId="0" fontId="13" fillId="7" borderId="32" xfId="11" applyFont="1" applyFill="1" applyBorder="1" applyAlignment="1">
      <alignment horizontal="center" vertical="center" wrapText="1"/>
    </xf>
    <xf numFmtId="0" fontId="12" fillId="0" borderId="0" xfId="7" applyFont="1" applyAlignment="1">
      <alignment horizontal="left" vertical="center"/>
    </xf>
    <xf numFmtId="0" fontId="13" fillId="7" borderId="14" xfId="11" applyFont="1" applyFill="1" applyBorder="1" applyAlignment="1">
      <alignment horizontal="center" vertical="center" wrapText="1"/>
    </xf>
    <xf numFmtId="164" fontId="13" fillId="7" borderId="14" xfId="12" applyFont="1" applyFill="1" applyBorder="1" applyAlignment="1">
      <alignment horizontal="center" vertical="center" wrapText="1"/>
    </xf>
    <xf numFmtId="10" fontId="13" fillId="0" borderId="0" xfId="7" applyNumberFormat="1" applyFont="1" applyAlignment="1">
      <alignment horizontal="center" vertical="center" wrapText="1"/>
    </xf>
  </cellXfs>
  <cellStyles count="17">
    <cellStyle name="Moeda" xfId="2" builtinId="4"/>
    <cellStyle name="Moeda 2" xfId="10" xr:uid="{5408B150-369F-4933-9230-A4149CECB2F3}"/>
    <cellStyle name="Normal" xfId="0" builtinId="0"/>
    <cellStyle name="Normal 2" xfId="4" xr:uid="{6CF69B75-44A8-4191-B08C-F178A25B2F16}"/>
    <cellStyle name="Normal 2 2" xfId="8" xr:uid="{EE5A9F10-63BA-4A84-9903-A26E51B42FDD}"/>
    <cellStyle name="Normal 3" xfId="7" xr:uid="{B7F843FB-144E-442F-ACBB-619037B2E566}"/>
    <cellStyle name="Normal 3 2 2" xfId="11" xr:uid="{E59D152A-CDA3-4BFD-881B-8322726B6811}"/>
    <cellStyle name="Normal 4" xfId="16" xr:uid="{B099654E-5196-4C68-B75F-4126C1DF98B0}"/>
    <cellStyle name="Normal 5 2" xfId="9" xr:uid="{70EB48BF-502F-4862-8926-E61AD1185ADE}"/>
    <cellStyle name="Porcentagem" xfId="3" builtinId="5"/>
    <cellStyle name="Porcentagem 2 2" xfId="14" xr:uid="{C6EF25B2-6767-4A96-A344-9449B1EDCBB3}"/>
    <cellStyle name="Porcentagem 3" xfId="13" xr:uid="{863D258D-983F-44BA-8164-3EBD9A47DE8B}"/>
    <cellStyle name="Vírgula" xfId="1" builtinId="3"/>
    <cellStyle name="Vírgula 2" xfId="5" xr:uid="{B3EFD0D6-F6E0-4443-9FF0-71996514E236}"/>
    <cellStyle name="Vírgula 2 2 2" xfId="12" xr:uid="{D5B22EE7-0570-4604-B2A9-FF4C7E1C744B}"/>
    <cellStyle name="Vírgula 2 3" xfId="15" xr:uid="{4667BB04-5797-4783-B469-306F53B85D92}"/>
    <cellStyle name="Vírgula 5" xfId="6" xr:uid="{E0628245-B319-49C1-A086-16DF0E951F59}"/>
  </cellStyles>
  <dxfs count="24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9A840506-A836-49E3-9B1D-3D11191A990F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4A71AFC4-2E99-4593-933C-5B828BE568DA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B09E7740-DC83-4B75-A9BB-1C5036A9CD03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B3B7405C-73EB-4BDE-9F28-5C23B0F22C14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A4C923E9-01CE-428E-9655-0CBB22252D6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FE1E9CF8-704D-4337-B649-29A13033BDEC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10D07156-0D29-43D0-95B5-0E646755903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F9704D94-4525-4707-A576-07082447EA51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327B0FF8-92DE-430D-99E3-33BB21E7BBE0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D5F8DC71-E902-4F8D-9591-F6490B68462B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C6F57335-1AC1-4F5D-BC02-E77609E9BBF4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373A557D-9648-46B7-BFAA-29A6E8382E9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C51BDB74-AF3C-4B3C-921E-208E73C944D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C5A0252F-C117-48B6-8C9D-AF56D7984F8F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6525B73D-3EC8-49E9-8AFB-5DE8526F26A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ernanda Giroto" id="{FCC5A24B-774A-48F8-B673-1AFFDCDA0BF0}" userId="S::fgiroto@saude.sp.gov.br::66a9ef49-5568-4d2d-a3b8-cecd345eba14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6" dT="2026-02-11T18:19:07.38" personId="{FCC5A24B-774A-48F8-B673-1AFFDCDA0BF0}" id="{A499AD1A-36B4-4A42-AF09-0060643E1ACE}">
    <text>Rodapé piso e para as escadas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118F5-3078-47D3-AF1A-D1586FE78E38}">
  <sheetPr>
    <pageSetUpPr fitToPage="1"/>
  </sheetPr>
  <dimension ref="A1:AO43"/>
  <sheetViews>
    <sheetView tabSelected="1" zoomScale="75" zoomScaleNormal="75" zoomScaleSheetLayoutView="80" workbookViewId="0">
      <selection activeCell="B19" sqref="B19"/>
    </sheetView>
  </sheetViews>
  <sheetFormatPr defaultColWidth="9.140625" defaultRowHeight="12.75" x14ac:dyDescent="0.2"/>
  <cols>
    <col min="1" max="1" width="26" style="9" customWidth="1"/>
    <col min="2" max="2" width="84.85546875" style="10" customWidth="1"/>
    <col min="3" max="4" width="25.42578125" style="12" customWidth="1"/>
    <col min="5" max="5" width="10.5703125" style="12" bestFit="1" customWidth="1"/>
    <col min="6" max="6" width="9.140625" style="4"/>
    <col min="7" max="7" width="14.42578125" style="4" bestFit="1" customWidth="1"/>
    <col min="8" max="41" width="9.140625" style="4"/>
    <col min="42" max="16384" width="9.140625" style="12"/>
  </cols>
  <sheetData>
    <row r="1" spans="1:8" s="4" customFormat="1" ht="16.5" thickTop="1" x14ac:dyDescent="0.25">
      <c r="A1" s="37" t="s">
        <v>855</v>
      </c>
      <c r="B1" s="38" t="str">
        <f>PLANILHA!C2</f>
        <v>CONSTRUÇÃO DO AMBULATÓRIO MÉDICO DE ESPECIALIDADE - UNIDADE PENÁPOLIS</v>
      </c>
      <c r="C1" s="38"/>
      <c r="D1" s="38"/>
      <c r="E1" s="39"/>
    </row>
    <row r="2" spans="1:8" s="5" customFormat="1" ht="31.5" x14ac:dyDescent="0.25">
      <c r="A2" s="40" t="s">
        <v>919</v>
      </c>
      <c r="B2" s="45" t="str">
        <f>PLANILHA!$C$3</f>
        <v>MARGINAL RITA DE AGUIRRE MONTEIRO - PENÁPOLIS</v>
      </c>
      <c r="C2" s="45"/>
      <c r="D2" s="45"/>
      <c r="E2" s="41"/>
      <c r="G2" s="4"/>
      <c r="H2" s="4"/>
    </row>
    <row r="3" spans="1:8" s="5" customFormat="1" ht="18.75" customHeight="1" x14ac:dyDescent="0.25">
      <c r="A3" s="40" t="s">
        <v>920</v>
      </c>
      <c r="B3" s="45" t="s">
        <v>1418</v>
      </c>
      <c r="C3" s="45"/>
      <c r="D3" s="45"/>
      <c r="E3" s="41"/>
      <c r="G3" s="4"/>
      <c r="H3" s="4"/>
    </row>
    <row r="4" spans="1:8" s="5" customFormat="1" ht="15" x14ac:dyDescent="0.25">
      <c r="A4" s="171" t="s">
        <v>857</v>
      </c>
      <c r="B4" s="172" t="str">
        <f>PLANILHA!C4</f>
        <v>CDHU 200 11/25; SIURB 07/25; ORSE 09/25, SINAPI 12/25 sem desoneração</v>
      </c>
      <c r="C4" s="172"/>
      <c r="D4" s="172"/>
      <c r="E4" s="173"/>
    </row>
    <row r="5" spans="1:8" s="5" customFormat="1" ht="15" x14ac:dyDescent="0.25">
      <c r="A5" s="171" t="s">
        <v>858</v>
      </c>
      <c r="B5" s="174">
        <f>PLANILHA!C5</f>
        <v>46080</v>
      </c>
      <c r="C5" s="172"/>
      <c r="D5" s="172"/>
      <c r="E5" s="173"/>
    </row>
    <row r="6" spans="1:8" s="5" customFormat="1" ht="15" x14ac:dyDescent="0.25">
      <c r="A6" s="171" t="s">
        <v>860</v>
      </c>
      <c r="B6" s="172" t="s">
        <v>1633</v>
      </c>
      <c r="C6" s="172"/>
      <c r="D6" s="172"/>
      <c r="E6" s="173"/>
    </row>
    <row r="7" spans="1:8" s="5" customFormat="1" ht="9" customHeight="1" thickBot="1" x14ac:dyDescent="0.3">
      <c r="A7" s="42"/>
      <c r="B7" s="43"/>
      <c r="C7" s="43"/>
      <c r="D7" s="43"/>
      <c r="E7" s="44"/>
    </row>
    <row r="8" spans="1:8" s="4" customFormat="1" ht="16.5" thickTop="1" thickBot="1" x14ac:dyDescent="0.3">
      <c r="A8" s="244"/>
      <c r="B8" s="245"/>
      <c r="C8" s="246"/>
      <c r="D8" s="246"/>
      <c r="E8" s="247"/>
    </row>
    <row r="9" spans="1:8" s="4" customFormat="1" ht="17.25" thickTop="1" thickBot="1" x14ac:dyDescent="0.3">
      <c r="A9" s="100" t="s">
        <v>0</v>
      </c>
      <c r="B9" s="101" t="s">
        <v>861</v>
      </c>
      <c r="C9" s="102" t="s">
        <v>6</v>
      </c>
      <c r="D9" s="102" t="s">
        <v>7</v>
      </c>
      <c r="E9" s="103" t="s">
        <v>918</v>
      </c>
    </row>
    <row r="10" spans="1:8" s="4" customFormat="1" ht="16.5" thickTop="1" x14ac:dyDescent="0.25">
      <c r="A10" s="34" t="s">
        <v>885</v>
      </c>
      <c r="B10" s="169" t="str">
        <f>_xlfn.XLOOKUP(A10,PLANILHA!B:B,PLANILHA!E:E)</f>
        <v>SERVIÇOS PRELIMINARES</v>
      </c>
      <c r="C10" s="167">
        <f>_xlfn.XLOOKUP(A10,PLANILHA!B:B,PLANILHA!J:J)</f>
        <v>0</v>
      </c>
      <c r="D10" s="35">
        <f>_xlfn.XLOOKUP(A10,PLANILHA!B:B,PLANILHA!K:K)</f>
        <v>0</v>
      </c>
      <c r="E10" s="36" t="e">
        <f>D10/(SUM($D$31:$D$33))</f>
        <v>#DIV/0!</v>
      </c>
      <c r="G10" s="153"/>
      <c r="H10" s="154"/>
    </row>
    <row r="11" spans="1:8" s="4" customFormat="1" ht="15.75" x14ac:dyDescent="0.25">
      <c r="A11" s="6" t="s">
        <v>886</v>
      </c>
      <c r="B11" s="170" t="str">
        <f>_xlfn.XLOOKUP(A11,PLANILHA!B:B,PLANILHA!E:E)</f>
        <v>INÍCIO E APOIO A OBRA</v>
      </c>
      <c r="C11" s="168">
        <f>_xlfn.XLOOKUP(A11,PLANILHA!B:B,PLANILHA!J:J)</f>
        <v>0</v>
      </c>
      <c r="D11" s="32">
        <f>_xlfn.XLOOKUP(A11,PLANILHA!B:B,PLANILHA!K:K)</f>
        <v>0</v>
      </c>
      <c r="E11" s="33" t="e">
        <f t="shared" ref="E11:E29" si="0">D11/(SUM($D$31:$D$33))</f>
        <v>#DIV/0!</v>
      </c>
      <c r="G11" s="153"/>
      <c r="H11" s="154"/>
    </row>
    <row r="12" spans="1:8" s="4" customFormat="1" ht="15.75" x14ac:dyDescent="0.25">
      <c r="A12" s="6" t="s">
        <v>887</v>
      </c>
      <c r="B12" s="170" t="str">
        <f>_xlfn.XLOOKUP(A12,PLANILHA!B:B,PLANILHA!E:E)</f>
        <v>MOVIMENTAÇÃO DE TERRA</v>
      </c>
      <c r="C12" s="168">
        <f>_xlfn.XLOOKUP(A12,PLANILHA!B:B,PLANILHA!J:J)</f>
        <v>0</v>
      </c>
      <c r="D12" s="32">
        <f>_xlfn.XLOOKUP(A12,PLANILHA!B:B,PLANILHA!K:K)</f>
        <v>0</v>
      </c>
      <c r="E12" s="33" t="e">
        <f t="shared" si="0"/>
        <v>#DIV/0!</v>
      </c>
      <c r="G12" s="153"/>
      <c r="H12" s="154"/>
    </row>
    <row r="13" spans="1:8" s="4" customFormat="1" ht="15.75" x14ac:dyDescent="0.25">
      <c r="A13" s="6" t="s">
        <v>888</v>
      </c>
      <c r="B13" s="170" t="str">
        <f>_xlfn.XLOOKUP(A13,PLANILHA!B:B,PLANILHA!E:E)</f>
        <v>FUNDAÇÃO</v>
      </c>
      <c r="C13" s="168">
        <f>_xlfn.XLOOKUP(A13,PLANILHA!B:B,PLANILHA!J:J)</f>
        <v>0</v>
      </c>
      <c r="D13" s="32">
        <f>_xlfn.XLOOKUP(A13,PLANILHA!B:B,PLANILHA!K:K)</f>
        <v>0</v>
      </c>
      <c r="E13" s="33" t="e">
        <f t="shared" si="0"/>
        <v>#DIV/0!</v>
      </c>
      <c r="G13" s="153"/>
      <c r="H13" s="154"/>
    </row>
    <row r="14" spans="1:8" s="4" customFormat="1" ht="15.75" x14ac:dyDescent="0.25">
      <c r="A14" s="6" t="s">
        <v>889</v>
      </c>
      <c r="B14" s="170" t="str">
        <f>_xlfn.XLOOKUP(A14,PLANILHA!B:B,PLANILHA!E:E)</f>
        <v>ESTRUTURA</v>
      </c>
      <c r="C14" s="168">
        <f>_xlfn.XLOOKUP(A14,PLANILHA!B:B,PLANILHA!J:J)</f>
        <v>0</v>
      </c>
      <c r="D14" s="32">
        <f>_xlfn.XLOOKUP(A14,PLANILHA!B:B,PLANILHA!K:K)</f>
        <v>0</v>
      </c>
      <c r="E14" s="33" t="e">
        <f t="shared" si="0"/>
        <v>#DIV/0!</v>
      </c>
      <c r="G14" s="153"/>
      <c r="H14" s="154"/>
    </row>
    <row r="15" spans="1:8" s="4" customFormat="1" ht="15.75" x14ac:dyDescent="0.25">
      <c r="A15" s="6" t="s">
        <v>890</v>
      </c>
      <c r="B15" s="170" t="str">
        <f>_xlfn.XLOOKUP(A15,PLANILHA!B:B,PLANILHA!E:E)</f>
        <v>IMPERMEABILIZAÇÃO</v>
      </c>
      <c r="C15" s="168">
        <f>_xlfn.XLOOKUP(A15,PLANILHA!B:B,PLANILHA!J:J)</f>
        <v>0</v>
      </c>
      <c r="D15" s="32">
        <f>_xlfn.XLOOKUP(A15,PLANILHA!B:B,PLANILHA!K:K)</f>
        <v>0</v>
      </c>
      <c r="E15" s="33" t="e">
        <f t="shared" si="0"/>
        <v>#DIV/0!</v>
      </c>
      <c r="G15" s="153"/>
      <c r="H15" s="154"/>
    </row>
    <row r="16" spans="1:8" s="4" customFormat="1" ht="15.75" x14ac:dyDescent="0.25">
      <c r="A16" s="6" t="s">
        <v>891</v>
      </c>
      <c r="B16" s="170" t="str">
        <f>_xlfn.XLOOKUP(A16,PLANILHA!B:B,PLANILHA!E:E)</f>
        <v>ELEMENTOS DIVISÓRIOS</v>
      </c>
      <c r="C16" s="168">
        <f>_xlfn.XLOOKUP(A16,PLANILHA!B:B,PLANILHA!J:J)</f>
        <v>0</v>
      </c>
      <c r="D16" s="32">
        <f>_xlfn.XLOOKUP(A16,PLANILHA!B:B,PLANILHA!K:K)</f>
        <v>0</v>
      </c>
      <c r="E16" s="33" t="e">
        <f t="shared" si="0"/>
        <v>#DIV/0!</v>
      </c>
      <c r="G16" s="153"/>
      <c r="H16" s="154"/>
    </row>
    <row r="17" spans="1:8" s="4" customFormat="1" ht="15.75" x14ac:dyDescent="0.25">
      <c r="A17" s="6" t="s">
        <v>892</v>
      </c>
      <c r="B17" s="170" t="str">
        <f>_xlfn.XLOOKUP(A17,PLANILHA!B:B,PLANILHA!E:E)</f>
        <v>COBERTURA METÁLICA</v>
      </c>
      <c r="C17" s="168">
        <f>_xlfn.XLOOKUP(A17,PLANILHA!B:B,PLANILHA!J:J)</f>
        <v>0</v>
      </c>
      <c r="D17" s="32">
        <f>_xlfn.XLOOKUP(A17,PLANILHA!B:B,PLANILHA!K:K)</f>
        <v>0</v>
      </c>
      <c r="E17" s="33" t="e">
        <f t="shared" si="0"/>
        <v>#DIV/0!</v>
      </c>
      <c r="G17" s="153"/>
      <c r="H17" s="154"/>
    </row>
    <row r="18" spans="1:8" s="4" customFormat="1" ht="15.75" x14ac:dyDescent="0.25">
      <c r="A18" s="6" t="s">
        <v>893</v>
      </c>
      <c r="B18" s="170" t="str">
        <f>_xlfn.XLOOKUP(A18,PLANILHA!B:B,PLANILHA!E:E)</f>
        <v>REVESTIMENTOS</v>
      </c>
      <c r="C18" s="168">
        <f>_xlfn.XLOOKUP(A18,PLANILHA!B:B,PLANILHA!J:J)</f>
        <v>0</v>
      </c>
      <c r="D18" s="32">
        <f>_xlfn.XLOOKUP(A18,PLANILHA!B:B,PLANILHA!K:K)</f>
        <v>0</v>
      </c>
      <c r="E18" s="33" t="e">
        <f t="shared" si="0"/>
        <v>#DIV/0!</v>
      </c>
      <c r="G18" s="153"/>
      <c r="H18" s="154"/>
    </row>
    <row r="19" spans="1:8" s="4" customFormat="1" ht="15.75" x14ac:dyDescent="0.25">
      <c r="A19" s="6" t="s">
        <v>894</v>
      </c>
      <c r="B19" s="170" t="str">
        <f>_xlfn.XLOOKUP(A19,PLANILHA!B:B,PLANILHA!E:E)</f>
        <v>FORRO</v>
      </c>
      <c r="C19" s="168">
        <f>_xlfn.XLOOKUP(A19,PLANILHA!B:B,PLANILHA!J:J)</f>
        <v>0</v>
      </c>
      <c r="D19" s="32">
        <f>_xlfn.XLOOKUP(A19,PLANILHA!B:B,PLANILHA!K:K)</f>
        <v>0</v>
      </c>
      <c r="E19" s="33" t="e">
        <f t="shared" si="0"/>
        <v>#DIV/0!</v>
      </c>
      <c r="G19" s="153"/>
      <c r="H19" s="154"/>
    </row>
    <row r="20" spans="1:8" s="4" customFormat="1" ht="15.75" x14ac:dyDescent="0.25">
      <c r="A20" s="6" t="s">
        <v>895</v>
      </c>
      <c r="B20" s="170" t="str">
        <f>_xlfn.XLOOKUP(A20,PLANILHA!B:B,PLANILHA!E:E)</f>
        <v>ESQUADRIAS, BRISES, PORTAS, MARCENARIAS, VIDROS, CORRIMÃO</v>
      </c>
      <c r="C20" s="168">
        <f>_xlfn.XLOOKUP(A20,PLANILHA!B:B,PLANILHA!J:J)</f>
        <v>0</v>
      </c>
      <c r="D20" s="32">
        <f>_xlfn.XLOOKUP(A20,PLANILHA!B:B,PLANILHA!K:K)</f>
        <v>0</v>
      </c>
      <c r="E20" s="33" t="e">
        <f t="shared" si="0"/>
        <v>#DIV/0!</v>
      </c>
      <c r="G20" s="153"/>
      <c r="H20" s="154"/>
    </row>
    <row r="21" spans="1:8" s="4" customFormat="1" ht="15.75" x14ac:dyDescent="0.25">
      <c r="A21" s="6" t="s">
        <v>896</v>
      </c>
      <c r="B21" s="170" t="str">
        <f>_xlfn.XLOOKUP(A21,PLANILHA!B:B,PLANILHA!E:E)</f>
        <v>PREPARO DE SUPERFÍCIE E PINTURA</v>
      </c>
      <c r="C21" s="168">
        <f>_xlfn.XLOOKUP(A21,PLANILHA!B:B,PLANILHA!J:J)</f>
        <v>0</v>
      </c>
      <c r="D21" s="32">
        <f>_xlfn.XLOOKUP(A21,PLANILHA!B:B,PLANILHA!K:K)</f>
        <v>0</v>
      </c>
      <c r="E21" s="33" t="e">
        <f t="shared" si="0"/>
        <v>#DIV/0!</v>
      </c>
      <c r="G21" s="153"/>
      <c r="H21" s="154"/>
    </row>
    <row r="22" spans="1:8" s="4" customFormat="1" ht="15.75" x14ac:dyDescent="0.25">
      <c r="A22" s="6" t="s">
        <v>897</v>
      </c>
      <c r="B22" s="170" t="str">
        <f>_xlfn.XLOOKUP(A22,PLANILHA!B:B,PLANILHA!E:E)</f>
        <v>INSTALAÇÕES ELÉTRICAS</v>
      </c>
      <c r="C22" s="168">
        <f>_xlfn.XLOOKUP(A22,PLANILHA!B:B,PLANILHA!J:J)</f>
        <v>0</v>
      </c>
      <c r="D22" s="32">
        <f>_xlfn.XLOOKUP(A22,PLANILHA!B:B,PLANILHA!K:K)</f>
        <v>0</v>
      </c>
      <c r="E22" s="33" t="e">
        <f t="shared" si="0"/>
        <v>#DIV/0!</v>
      </c>
      <c r="G22" s="153"/>
      <c r="H22" s="154"/>
    </row>
    <row r="23" spans="1:8" s="4" customFormat="1" ht="15.75" x14ac:dyDescent="0.25">
      <c r="A23" s="6" t="s">
        <v>898</v>
      </c>
      <c r="B23" s="170" t="str">
        <f>_xlfn.XLOOKUP(A23,PLANILHA!B:B,PLANILHA!E:E)</f>
        <v>INSTALAÇÕES HIDROSSÁNITARIAS</v>
      </c>
      <c r="C23" s="168">
        <f>_xlfn.XLOOKUP(A23,PLANILHA!B:B,PLANILHA!J:J)</f>
        <v>0</v>
      </c>
      <c r="D23" s="32">
        <f>_xlfn.XLOOKUP(A23,PLANILHA!B:B,PLANILHA!K:K)</f>
        <v>0</v>
      </c>
      <c r="E23" s="33" t="e">
        <f t="shared" si="0"/>
        <v>#DIV/0!</v>
      </c>
      <c r="G23" s="153"/>
      <c r="H23" s="154"/>
    </row>
    <row r="24" spans="1:8" s="4" customFormat="1" ht="15.75" x14ac:dyDescent="0.25">
      <c r="A24" s="6" t="s">
        <v>899</v>
      </c>
      <c r="B24" s="170" t="str">
        <f>_xlfn.XLOOKUP(A24,PLANILHA!B:B,PLANILHA!E:E)</f>
        <v>LOUÇAS E METAIS HIDRAULICOS</v>
      </c>
      <c r="C24" s="168">
        <f>_xlfn.XLOOKUP(A24,PLANILHA!B:B,PLANILHA!J:J)</f>
        <v>0</v>
      </c>
      <c r="D24" s="32">
        <f>_xlfn.XLOOKUP(A24,PLANILHA!B:B,PLANILHA!K:K)</f>
        <v>0</v>
      </c>
      <c r="E24" s="33" t="e">
        <f t="shared" si="0"/>
        <v>#DIV/0!</v>
      </c>
      <c r="G24" s="153"/>
      <c r="H24" s="154"/>
    </row>
    <row r="25" spans="1:8" s="4" customFormat="1" ht="15.75" x14ac:dyDescent="0.25">
      <c r="A25" s="6" t="s">
        <v>900</v>
      </c>
      <c r="B25" s="170" t="str">
        <f>_xlfn.XLOOKUP(A25,PLANILHA!B:B,PLANILHA!E:E)</f>
        <v>GASES MEDICINAIS</v>
      </c>
      <c r="C25" s="168">
        <f>_xlfn.XLOOKUP(A25,PLANILHA!B:B,PLANILHA!J:J)</f>
        <v>0</v>
      </c>
      <c r="D25" s="32">
        <f>_xlfn.XLOOKUP(A25,PLANILHA!B:B,PLANILHA!K:K)</f>
        <v>0</v>
      </c>
      <c r="E25" s="33" t="e">
        <f t="shared" si="0"/>
        <v>#DIV/0!</v>
      </c>
      <c r="G25" s="153"/>
      <c r="H25" s="154"/>
    </row>
    <row r="26" spans="1:8" s="4" customFormat="1" ht="15.75" x14ac:dyDescent="0.25">
      <c r="A26" s="6" t="s">
        <v>901</v>
      </c>
      <c r="B26" s="170" t="str">
        <f>_xlfn.XLOOKUP(A26,PLANILHA!B:B,PLANILHA!E:E)</f>
        <v>CLIMATIZAÇÃO</v>
      </c>
      <c r="C26" s="168">
        <f>_xlfn.XLOOKUP(A26,PLANILHA!B:B,PLANILHA!J:J)</f>
        <v>0</v>
      </c>
      <c r="D26" s="32">
        <f>_xlfn.XLOOKUP(A26,PLANILHA!B:B,PLANILHA!K:K)</f>
        <v>0</v>
      </c>
      <c r="E26" s="33" t="e">
        <f t="shared" si="0"/>
        <v>#DIV/0!</v>
      </c>
      <c r="G26" s="153"/>
      <c r="H26" s="154"/>
    </row>
    <row r="27" spans="1:8" s="4" customFormat="1" ht="15.75" x14ac:dyDescent="0.25">
      <c r="A27" s="6" t="s">
        <v>902</v>
      </c>
      <c r="B27" s="170" t="str">
        <f>_xlfn.XLOOKUP(A27,PLANILHA!B:B,PLANILHA!E:E)</f>
        <v>PAVIMENTAÇÃO E COMUNICAÇÃO VISUAL</v>
      </c>
      <c r="C27" s="168">
        <f>_xlfn.XLOOKUP(A27,PLANILHA!B:B,PLANILHA!J:J)</f>
        <v>0</v>
      </c>
      <c r="D27" s="32">
        <f>_xlfn.XLOOKUP(A27,PLANILHA!B:B,PLANILHA!K:K)</f>
        <v>0</v>
      </c>
      <c r="E27" s="33" t="e">
        <f t="shared" si="0"/>
        <v>#DIV/0!</v>
      </c>
      <c r="G27" s="153"/>
      <c r="H27" s="154"/>
    </row>
    <row r="28" spans="1:8" s="4" customFormat="1" ht="15.75" x14ac:dyDescent="0.25">
      <c r="A28" s="6" t="s">
        <v>903</v>
      </c>
      <c r="B28" s="170" t="str">
        <f>_xlfn.XLOOKUP(A28,PLANILHA!B:B,PLANILHA!E:E)</f>
        <v>EQUIPAMENTOS</v>
      </c>
      <c r="C28" s="168">
        <f>_xlfn.XLOOKUP(A28,PLANILHA!B:B,PLANILHA!J:J)</f>
        <v>0</v>
      </c>
      <c r="D28" s="32">
        <f>_xlfn.XLOOKUP(A28,PLANILHA!B:B,PLANILHA!K:K)</f>
        <v>0</v>
      </c>
      <c r="E28" s="33" t="e">
        <f t="shared" si="0"/>
        <v>#DIV/0!</v>
      </c>
      <c r="G28" s="153"/>
      <c r="H28" s="154"/>
    </row>
    <row r="29" spans="1:8" s="4" customFormat="1" ht="15.75" x14ac:dyDescent="0.25">
      <c r="A29" s="6" t="s">
        <v>904</v>
      </c>
      <c r="B29" s="170" t="str">
        <f>_xlfn.XLOOKUP(A29,PLANILHA!B:B,PLANILHA!E:E)</f>
        <v>LIMPEZA DE OBRA</v>
      </c>
      <c r="C29" s="168">
        <f>_xlfn.XLOOKUP(A29,PLANILHA!B:B,PLANILHA!J:J)</f>
        <v>0</v>
      </c>
      <c r="D29" s="32">
        <f>_xlfn.XLOOKUP(A29,PLANILHA!B:B,PLANILHA!K:K)</f>
        <v>0</v>
      </c>
      <c r="E29" s="33" t="e">
        <f t="shared" si="0"/>
        <v>#DIV/0!</v>
      </c>
      <c r="G29" s="153"/>
      <c r="H29" s="154"/>
    </row>
    <row r="30" spans="1:8" s="4" customFormat="1" ht="6.75" customHeight="1" thickBot="1" x14ac:dyDescent="0.3">
      <c r="A30" s="6"/>
      <c r="B30" s="7"/>
      <c r="C30" s="32"/>
      <c r="D30" s="32"/>
      <c r="E30" s="33"/>
      <c r="H30" s="154"/>
    </row>
    <row r="31" spans="1:8" s="4" customFormat="1" ht="16.5" thickTop="1" x14ac:dyDescent="0.25">
      <c r="A31" s="104"/>
      <c r="B31" s="105"/>
      <c r="C31" s="106" t="s">
        <v>859</v>
      </c>
      <c r="D31" s="107">
        <f>SUM(C10:C30)</f>
        <v>0</v>
      </c>
      <c r="E31" s="248" t="e">
        <f>SUM(E10:E29)</f>
        <v>#DIV/0!</v>
      </c>
    </row>
    <row r="32" spans="1:8" s="4" customFormat="1" ht="15.75" x14ac:dyDescent="0.25">
      <c r="A32" s="108"/>
      <c r="B32" s="109"/>
      <c r="C32" s="110" t="s">
        <v>863</v>
      </c>
      <c r="D32" s="111">
        <f>PLANILHA!K610</f>
        <v>0</v>
      </c>
      <c r="E32" s="249"/>
    </row>
    <row r="33" spans="1:7" s="4" customFormat="1" ht="16.5" thickBot="1" x14ac:dyDescent="0.3">
      <c r="A33" s="112"/>
      <c r="B33" s="113"/>
      <c r="C33" s="114" t="s">
        <v>864</v>
      </c>
      <c r="D33" s="115">
        <f>PLANILHA!K611</f>
        <v>0</v>
      </c>
      <c r="E33" s="250"/>
    </row>
    <row r="34" spans="1:7" s="4" customFormat="1" ht="17.25" thickTop="1" thickBot="1" x14ac:dyDescent="0.3">
      <c r="A34" s="46" t="s">
        <v>905</v>
      </c>
      <c r="B34" s="175" t="str">
        <f>_xlfn.XLOOKUP(A34,PLANILHA!B:B,PLANILHA!E:E)</f>
        <v>ADMINISTRAÇÃO LOCAL</v>
      </c>
      <c r="C34" s="47"/>
      <c r="D34" s="48">
        <f>_xlfn.XLOOKUP(A34,PLANILHA!B:B,PLANILHA!K:K)</f>
        <v>0</v>
      </c>
      <c r="E34" s="49" t="e">
        <f>D34/(SUM($D$31:$D$33))</f>
        <v>#DIV/0!</v>
      </c>
      <c r="G34" s="8"/>
    </row>
    <row r="35" spans="1:7" s="4" customFormat="1" ht="19.5" thickTop="1" thickBot="1" x14ac:dyDescent="0.3">
      <c r="A35" s="116"/>
      <c r="B35" s="117"/>
      <c r="C35" s="118" t="s">
        <v>822</v>
      </c>
      <c r="D35" s="119">
        <f>D31+D32+D33+D34</f>
        <v>0</v>
      </c>
      <c r="E35" s="120"/>
    </row>
    <row r="36" spans="1:7" s="4" customFormat="1" ht="13.5" thickTop="1" x14ac:dyDescent="0.2">
      <c r="A36" s="9"/>
      <c r="B36" s="10"/>
      <c r="C36" s="11"/>
      <c r="D36" s="11"/>
      <c r="E36" s="11"/>
    </row>
    <row r="40" spans="1:7" s="4" customFormat="1" x14ac:dyDescent="0.2">
      <c r="A40" s="9"/>
      <c r="B40" s="10"/>
      <c r="C40" s="11"/>
      <c r="D40" s="11"/>
      <c r="E40" s="11"/>
    </row>
    <row r="41" spans="1:7" x14ac:dyDescent="0.2">
      <c r="D41" s="155"/>
    </row>
    <row r="42" spans="1:7" s="4" customFormat="1" x14ac:dyDescent="0.2">
      <c r="A42" s="9"/>
      <c r="B42" s="10"/>
      <c r="C42" s="11"/>
      <c r="D42" s="11"/>
      <c r="E42" s="11"/>
    </row>
    <row r="43" spans="1:7" s="4" customFormat="1" x14ac:dyDescent="0.2">
      <c r="A43" s="9"/>
      <c r="B43" s="10"/>
      <c r="C43" s="11"/>
      <c r="D43" s="11"/>
      <c r="E43" s="11"/>
    </row>
  </sheetData>
  <mergeCells count="2">
    <mergeCell ref="A8:E8"/>
    <mergeCell ref="E31:E33"/>
  </mergeCells>
  <phoneticPr fontId="18" type="noConversion"/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8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25EB9-2C7C-4E3B-BFD1-E1DCB7940E80}">
  <sheetPr>
    <outlinePr summaryBelow="0"/>
    <pageSetUpPr fitToPage="1"/>
  </sheetPr>
  <dimension ref="A1:K618"/>
  <sheetViews>
    <sheetView topLeftCell="B1" zoomScale="90" zoomScaleNormal="90" zoomScaleSheetLayoutView="100" workbookViewId="0">
      <pane ySplit="7" topLeftCell="A588" activePane="bottomLeft" state="frozen"/>
      <selection pane="bottomLeft" activeCell="B28" sqref="B28"/>
    </sheetView>
  </sheetViews>
  <sheetFormatPr defaultColWidth="9.140625" defaultRowHeight="12.75" x14ac:dyDescent="0.25"/>
  <cols>
    <col min="1" max="1" width="0" style="3" hidden="1" customWidth="1"/>
    <col min="2" max="2" width="16.28515625" style="3" bestFit="1" customWidth="1"/>
    <col min="3" max="3" width="13" style="3" customWidth="1"/>
    <col min="4" max="4" width="16.28515625" style="3" customWidth="1"/>
    <col min="5" max="5" width="101.140625" style="2" customWidth="1"/>
    <col min="6" max="6" width="13.5703125" style="1" customWidth="1"/>
    <col min="7" max="7" width="15.7109375" style="1" customWidth="1"/>
    <col min="8" max="8" width="6.85546875" style="1" bestFit="1" customWidth="1"/>
    <col min="9" max="9" width="16.85546875" style="3" customWidth="1"/>
    <col min="10" max="10" width="21" style="3" customWidth="1"/>
    <col min="11" max="11" width="21.140625" style="3" customWidth="1"/>
    <col min="12" max="16384" width="9.140625" style="3"/>
  </cols>
  <sheetData>
    <row r="1" spans="1:11" ht="15.75" thickTop="1" x14ac:dyDescent="0.25">
      <c r="A1" s="179"/>
      <c r="B1" s="180" t="s">
        <v>854</v>
      </c>
      <c r="C1" s="181" t="s">
        <v>1425</v>
      </c>
      <c r="D1" s="182"/>
      <c r="E1" s="183"/>
      <c r="F1" s="184"/>
      <c r="G1" s="184"/>
      <c r="H1" s="185"/>
      <c r="I1" s="251" t="s">
        <v>1257</v>
      </c>
      <c r="J1" s="252"/>
      <c r="K1" s="253"/>
    </row>
    <row r="2" spans="1:11" x14ac:dyDescent="0.25">
      <c r="A2" s="186"/>
      <c r="B2" s="177" t="s">
        <v>855</v>
      </c>
      <c r="C2" s="187" t="s">
        <v>1426</v>
      </c>
      <c r="D2" s="188"/>
      <c r="E2" s="189"/>
      <c r="F2" s="190"/>
      <c r="G2" s="190"/>
      <c r="H2" s="50"/>
      <c r="I2" s="51" t="s">
        <v>824</v>
      </c>
      <c r="J2" s="191" t="s">
        <v>8</v>
      </c>
      <c r="K2" s="192">
        <v>0.22120000000000001</v>
      </c>
    </row>
    <row r="3" spans="1:11" ht="13.5" thickBot="1" x14ac:dyDescent="0.3">
      <c r="A3" s="186"/>
      <c r="B3" s="177" t="s">
        <v>856</v>
      </c>
      <c r="C3" s="193" t="s">
        <v>1427</v>
      </c>
      <c r="D3" s="188"/>
      <c r="E3" s="189"/>
      <c r="F3" s="190"/>
      <c r="G3" s="190"/>
      <c r="H3" s="50"/>
      <c r="I3" s="52" t="s">
        <v>853</v>
      </c>
      <c r="J3" s="53" t="s">
        <v>1272</v>
      </c>
      <c r="K3" s="194">
        <v>0.14019999999999999</v>
      </c>
    </row>
    <row r="4" spans="1:11" ht="15" thickBot="1" x14ac:dyDescent="0.3">
      <c r="A4" s="186"/>
      <c r="B4" s="177" t="s">
        <v>857</v>
      </c>
      <c r="C4" s="193" t="s">
        <v>1683</v>
      </c>
      <c r="D4" s="188"/>
      <c r="E4" s="195"/>
      <c r="F4" s="190"/>
      <c r="G4" s="190"/>
      <c r="H4" s="50"/>
      <c r="I4" s="54" t="s">
        <v>1256</v>
      </c>
      <c r="J4" s="55"/>
      <c r="K4" s="196">
        <f>$K$617</f>
        <v>0</v>
      </c>
    </row>
    <row r="5" spans="1:11" ht="13.5" thickBot="1" x14ac:dyDescent="0.3">
      <c r="A5" s="186"/>
      <c r="B5" s="178" t="s">
        <v>858</v>
      </c>
      <c r="C5" s="157">
        <v>46080</v>
      </c>
      <c r="D5" s="56"/>
      <c r="E5" s="57"/>
      <c r="F5" s="58"/>
      <c r="G5" s="58"/>
      <c r="H5" s="59"/>
      <c r="I5" s="60"/>
      <c r="J5" s="176" t="s">
        <v>1662</v>
      </c>
      <c r="K5" s="197">
        <v>5154.5600000000004</v>
      </c>
    </row>
    <row r="6" spans="1:11" ht="13.5" thickBot="1" x14ac:dyDescent="0.3">
      <c r="A6" s="186"/>
      <c r="B6" s="60"/>
      <c r="C6" s="61"/>
      <c r="D6" s="61"/>
      <c r="E6" s="62"/>
      <c r="F6" s="63"/>
      <c r="G6" s="63"/>
      <c r="H6" s="63"/>
      <c r="I6" s="61"/>
      <c r="J6" s="64"/>
      <c r="K6" s="198"/>
    </row>
    <row r="7" spans="1:11" s="2" customFormat="1" ht="30" customHeight="1" thickBot="1" x14ac:dyDescent="0.3">
      <c r="A7" s="199"/>
      <c r="B7" s="65" t="s">
        <v>0</v>
      </c>
      <c r="C7" s="65" t="s">
        <v>823</v>
      </c>
      <c r="D7" s="65" t="s">
        <v>821</v>
      </c>
      <c r="E7" s="65" t="s">
        <v>1</v>
      </c>
      <c r="F7" s="65" t="s">
        <v>2</v>
      </c>
      <c r="G7" s="65" t="s">
        <v>3</v>
      </c>
      <c r="H7" s="65" t="s">
        <v>5</v>
      </c>
      <c r="I7" s="65" t="s">
        <v>4</v>
      </c>
      <c r="J7" s="65" t="s">
        <v>1737</v>
      </c>
      <c r="K7" s="200" t="s">
        <v>1738</v>
      </c>
    </row>
    <row r="8" spans="1:11" ht="15" x14ac:dyDescent="0.25">
      <c r="A8" s="186"/>
      <c r="B8" s="127" t="s">
        <v>885</v>
      </c>
      <c r="C8" s="128"/>
      <c r="D8" s="128"/>
      <c r="E8" s="129" t="s">
        <v>825</v>
      </c>
      <c r="F8" s="130"/>
      <c r="G8" s="130"/>
      <c r="H8" s="128"/>
      <c r="I8" s="131"/>
      <c r="J8" s="132">
        <f>SUM(J9:J31)</f>
        <v>0</v>
      </c>
      <c r="K8" s="201">
        <f>SUM(K9:K31)</f>
        <v>0</v>
      </c>
    </row>
    <row r="9" spans="1:11" ht="25.5" x14ac:dyDescent="0.25">
      <c r="A9" s="186"/>
      <c r="B9" s="133" t="s">
        <v>935</v>
      </c>
      <c r="C9" s="76" t="s">
        <v>10</v>
      </c>
      <c r="D9" s="76" t="s">
        <v>843</v>
      </c>
      <c r="E9" s="77" t="s">
        <v>11</v>
      </c>
      <c r="F9" s="76" t="s">
        <v>9</v>
      </c>
      <c r="G9" s="76">
        <v>1</v>
      </c>
      <c r="H9" s="156" t="s">
        <v>824</v>
      </c>
      <c r="I9" s="78"/>
      <c r="J9" s="78">
        <f>ROUND(I9*G9,2)</f>
        <v>0</v>
      </c>
      <c r="K9" s="202" cm="1">
        <f t="array" ref="K9">IFERROR(_xlfn.IFS(H9="BDI 01",J9*(1+BDI_SERVIÇO),H9="BDI 02",J9*(1+BDI_EQUIPAMENTO)),)</f>
        <v>0</v>
      </c>
    </row>
    <row r="10" spans="1:11" ht="25.5" x14ac:dyDescent="0.25">
      <c r="A10" s="186"/>
      <c r="B10" s="133" t="s">
        <v>937</v>
      </c>
      <c r="C10" s="76" t="s">
        <v>12</v>
      </c>
      <c r="D10" s="76" t="s">
        <v>843</v>
      </c>
      <c r="E10" s="77" t="s">
        <v>13</v>
      </c>
      <c r="F10" s="76" t="s">
        <v>9</v>
      </c>
      <c r="G10" s="76">
        <v>1</v>
      </c>
      <c r="H10" s="156" t="s">
        <v>824</v>
      </c>
      <c r="I10" s="78"/>
      <c r="J10" s="78">
        <f t="shared" ref="J10:J31" si="0">ROUND(I10*G10,2)</f>
        <v>0</v>
      </c>
      <c r="K10" s="202" cm="1">
        <f t="array" ref="K10">IFERROR(_xlfn.IFS(H10="BDI 01",J10*(1+BDI_SERVIÇO),H10="BDI 02",J10*(1+BDI_EQUIPAMENTO)),)</f>
        <v>0</v>
      </c>
    </row>
    <row r="11" spans="1:11" x14ac:dyDescent="0.25">
      <c r="A11" s="186"/>
      <c r="B11" s="133" t="s">
        <v>938</v>
      </c>
      <c r="C11" s="76" t="s">
        <v>14</v>
      </c>
      <c r="D11" s="76" t="s">
        <v>843</v>
      </c>
      <c r="E11" s="77" t="s">
        <v>15</v>
      </c>
      <c r="F11" s="76" t="s">
        <v>9</v>
      </c>
      <c r="G11" s="76">
        <v>50</v>
      </c>
      <c r="H11" s="156" t="s">
        <v>824</v>
      </c>
      <c r="I11" s="78"/>
      <c r="J11" s="78">
        <f t="shared" si="0"/>
        <v>0</v>
      </c>
      <c r="K11" s="202" cm="1">
        <f t="array" ref="K11">IFERROR(_xlfn.IFS(H11="BDI 01",J11*(1+BDI_SERVIÇO),H11="BDI 02",J11*(1+BDI_EQUIPAMENTO)),)</f>
        <v>0</v>
      </c>
    </row>
    <row r="12" spans="1:11" x14ac:dyDescent="0.25">
      <c r="A12" s="186"/>
      <c r="B12" s="133" t="s">
        <v>939</v>
      </c>
      <c r="C12" s="76" t="s">
        <v>16</v>
      </c>
      <c r="D12" s="76" t="s">
        <v>843</v>
      </c>
      <c r="E12" s="77" t="s">
        <v>17</v>
      </c>
      <c r="F12" s="76" t="s">
        <v>9</v>
      </c>
      <c r="G12" s="76">
        <v>50</v>
      </c>
      <c r="H12" s="156" t="s">
        <v>824</v>
      </c>
      <c r="I12" s="78"/>
      <c r="J12" s="78">
        <f t="shared" si="0"/>
        <v>0</v>
      </c>
      <c r="K12" s="202" cm="1">
        <f t="array" ref="K12">IFERROR(_xlfn.IFS(H12="BDI 01",J12*(1+BDI_SERVIÇO),H12="BDI 02",J12*(1+BDI_EQUIPAMENTO)),)</f>
        <v>0</v>
      </c>
    </row>
    <row r="13" spans="1:11" x14ac:dyDescent="0.25">
      <c r="A13" s="186"/>
      <c r="B13" s="133" t="s">
        <v>940</v>
      </c>
      <c r="C13" s="76" t="s">
        <v>18</v>
      </c>
      <c r="D13" s="76" t="s">
        <v>843</v>
      </c>
      <c r="E13" s="77" t="s">
        <v>19</v>
      </c>
      <c r="F13" s="76" t="s">
        <v>9</v>
      </c>
      <c r="G13" s="76">
        <v>30</v>
      </c>
      <c r="H13" s="156" t="s">
        <v>824</v>
      </c>
      <c r="I13" s="78"/>
      <c r="J13" s="78">
        <f t="shared" si="0"/>
        <v>0</v>
      </c>
      <c r="K13" s="202" cm="1">
        <f t="array" ref="K13">IFERROR(_xlfn.IFS(H13="BDI 01",J13*(1+BDI_SERVIÇO),H13="BDI 02",J13*(1+BDI_EQUIPAMENTO)),)</f>
        <v>0</v>
      </c>
    </row>
    <row r="14" spans="1:11" x14ac:dyDescent="0.25">
      <c r="A14" s="186"/>
      <c r="B14" s="133" t="s">
        <v>941</v>
      </c>
      <c r="C14" s="76" t="s">
        <v>20</v>
      </c>
      <c r="D14" s="76" t="s">
        <v>843</v>
      </c>
      <c r="E14" s="77" t="s">
        <v>21</v>
      </c>
      <c r="F14" s="76" t="s">
        <v>9</v>
      </c>
      <c r="G14" s="76">
        <v>30</v>
      </c>
      <c r="H14" s="156" t="s">
        <v>824</v>
      </c>
      <c r="I14" s="78"/>
      <c r="J14" s="78">
        <f t="shared" si="0"/>
        <v>0</v>
      </c>
      <c r="K14" s="202" cm="1">
        <f t="array" ref="K14">IFERROR(_xlfn.IFS(H14="BDI 01",J14*(1+BDI_SERVIÇO),H14="BDI 02",J14*(1+BDI_EQUIPAMENTO)),)</f>
        <v>0</v>
      </c>
    </row>
    <row r="15" spans="1:11" x14ac:dyDescent="0.25">
      <c r="A15" s="186"/>
      <c r="B15" s="133" t="s">
        <v>942</v>
      </c>
      <c r="C15" s="76" t="s">
        <v>22</v>
      </c>
      <c r="D15" s="76" t="s">
        <v>843</v>
      </c>
      <c r="E15" s="77" t="s">
        <v>23</v>
      </c>
      <c r="F15" s="76" t="s">
        <v>9</v>
      </c>
      <c r="G15" s="76">
        <v>38</v>
      </c>
      <c r="H15" s="156" t="s">
        <v>824</v>
      </c>
      <c r="I15" s="78"/>
      <c r="J15" s="78">
        <f t="shared" si="0"/>
        <v>0</v>
      </c>
      <c r="K15" s="202" cm="1">
        <f t="array" ref="K15">IFERROR(_xlfn.IFS(H15="BDI 01",J15*(1+BDI_SERVIÇO),H15="BDI 02",J15*(1+BDI_EQUIPAMENTO)),)</f>
        <v>0</v>
      </c>
    </row>
    <row r="16" spans="1:11" x14ac:dyDescent="0.25">
      <c r="A16" s="186"/>
      <c r="B16" s="133" t="s">
        <v>943</v>
      </c>
      <c r="C16" s="76" t="s">
        <v>24</v>
      </c>
      <c r="D16" s="76" t="s">
        <v>843</v>
      </c>
      <c r="E16" s="77" t="s">
        <v>25</v>
      </c>
      <c r="F16" s="76" t="s">
        <v>9</v>
      </c>
      <c r="G16" s="76">
        <v>38</v>
      </c>
      <c r="H16" s="156" t="s">
        <v>824</v>
      </c>
      <c r="I16" s="78"/>
      <c r="J16" s="78">
        <f t="shared" si="0"/>
        <v>0</v>
      </c>
      <c r="K16" s="202" cm="1">
        <f t="array" ref="K16">IFERROR(_xlfn.IFS(H16="BDI 01",J16*(1+BDI_SERVIÇO),H16="BDI 02",J16*(1+BDI_EQUIPAMENTO)),)</f>
        <v>0</v>
      </c>
    </row>
    <row r="17" spans="1:11" x14ac:dyDescent="0.25">
      <c r="A17" s="186"/>
      <c r="B17" s="133" t="s">
        <v>944</v>
      </c>
      <c r="C17" s="76" t="s">
        <v>26</v>
      </c>
      <c r="D17" s="76" t="s">
        <v>843</v>
      </c>
      <c r="E17" s="77" t="s">
        <v>27</v>
      </c>
      <c r="F17" s="76" t="s">
        <v>9</v>
      </c>
      <c r="G17" s="76">
        <v>35</v>
      </c>
      <c r="H17" s="156" t="s">
        <v>824</v>
      </c>
      <c r="I17" s="78"/>
      <c r="J17" s="78">
        <f t="shared" si="0"/>
        <v>0</v>
      </c>
      <c r="K17" s="202" cm="1">
        <f t="array" ref="K17">IFERROR(_xlfn.IFS(H17="BDI 01",J17*(1+BDI_SERVIÇO),H17="BDI 02",J17*(1+BDI_EQUIPAMENTO)),)</f>
        <v>0</v>
      </c>
    </row>
    <row r="18" spans="1:11" x14ac:dyDescent="0.25">
      <c r="A18" s="186"/>
      <c r="B18" s="133" t="s">
        <v>945</v>
      </c>
      <c r="C18" s="76" t="s">
        <v>28</v>
      </c>
      <c r="D18" s="76" t="s">
        <v>843</v>
      </c>
      <c r="E18" s="77" t="s">
        <v>29</v>
      </c>
      <c r="F18" s="76" t="s">
        <v>9</v>
      </c>
      <c r="G18" s="76">
        <v>35</v>
      </c>
      <c r="H18" s="156" t="s">
        <v>824</v>
      </c>
      <c r="I18" s="78"/>
      <c r="J18" s="78">
        <f t="shared" si="0"/>
        <v>0</v>
      </c>
      <c r="K18" s="202" cm="1">
        <f t="array" ref="K18">IFERROR(_xlfn.IFS(H18="BDI 01",J18*(1+BDI_SERVIÇO),H18="BDI 02",J18*(1+BDI_EQUIPAMENTO)),)</f>
        <v>0</v>
      </c>
    </row>
    <row r="19" spans="1:11" x14ac:dyDescent="0.25">
      <c r="A19" s="186"/>
      <c r="B19" s="133" t="s">
        <v>946</v>
      </c>
      <c r="C19" s="76" t="s">
        <v>30</v>
      </c>
      <c r="D19" s="76" t="s">
        <v>843</v>
      </c>
      <c r="E19" s="77" t="s">
        <v>31</v>
      </c>
      <c r="F19" s="76" t="s">
        <v>9</v>
      </c>
      <c r="G19" s="76">
        <v>25</v>
      </c>
      <c r="H19" s="156" t="s">
        <v>824</v>
      </c>
      <c r="I19" s="78"/>
      <c r="J19" s="78">
        <f t="shared" si="0"/>
        <v>0</v>
      </c>
      <c r="K19" s="202" cm="1">
        <f t="array" ref="K19">IFERROR(_xlfn.IFS(H19="BDI 01",J19*(1+BDI_SERVIÇO),H19="BDI 02",J19*(1+BDI_EQUIPAMENTO)),)</f>
        <v>0</v>
      </c>
    </row>
    <row r="20" spans="1:11" x14ac:dyDescent="0.25">
      <c r="A20" s="186"/>
      <c r="B20" s="133" t="s">
        <v>947</v>
      </c>
      <c r="C20" s="76" t="s">
        <v>34</v>
      </c>
      <c r="D20" s="76" t="s">
        <v>843</v>
      </c>
      <c r="E20" s="77" t="s">
        <v>35</v>
      </c>
      <c r="F20" s="76" t="s">
        <v>32</v>
      </c>
      <c r="G20" s="76">
        <v>1</v>
      </c>
      <c r="H20" s="156" t="s">
        <v>824</v>
      </c>
      <c r="I20" s="78"/>
      <c r="J20" s="78">
        <f t="shared" si="0"/>
        <v>0</v>
      </c>
      <c r="K20" s="202" cm="1">
        <f t="array" ref="K20">IFERROR(_xlfn.IFS(H20="BDI 01",J20*(1+BDI_SERVIÇO),H20="BDI 02",J20*(1+BDI_EQUIPAMENTO)),)</f>
        <v>0</v>
      </c>
    </row>
    <row r="21" spans="1:11" x14ac:dyDescent="0.25">
      <c r="A21" s="186"/>
      <c r="B21" s="133" t="s">
        <v>948</v>
      </c>
      <c r="C21" s="76" t="s">
        <v>37</v>
      </c>
      <c r="D21" s="76" t="s">
        <v>843</v>
      </c>
      <c r="E21" s="77" t="s">
        <v>38</v>
      </c>
      <c r="F21" s="76" t="s">
        <v>36</v>
      </c>
      <c r="G21" s="76">
        <v>50</v>
      </c>
      <c r="H21" s="156" t="s">
        <v>824</v>
      </c>
      <c r="I21" s="78"/>
      <c r="J21" s="78">
        <f t="shared" si="0"/>
        <v>0</v>
      </c>
      <c r="K21" s="202" cm="1">
        <f t="array" ref="K21">IFERROR(_xlfn.IFS(H21="BDI 01",J21*(1+BDI_SERVIÇO),H21="BDI 02",J21*(1+BDI_EQUIPAMENTO)),)</f>
        <v>0</v>
      </c>
    </row>
    <row r="22" spans="1:11" x14ac:dyDescent="0.25">
      <c r="A22" s="186"/>
      <c r="B22" s="133" t="s">
        <v>1249</v>
      </c>
      <c r="C22" s="76" t="s">
        <v>1258</v>
      </c>
      <c r="D22" s="76" t="s">
        <v>843</v>
      </c>
      <c r="E22" s="77" t="s">
        <v>1259</v>
      </c>
      <c r="F22" s="76" t="s">
        <v>32</v>
      </c>
      <c r="G22" s="76">
        <v>1</v>
      </c>
      <c r="H22" s="156" t="s">
        <v>824</v>
      </c>
      <c r="I22" s="78"/>
      <c r="J22" s="78">
        <f t="shared" si="0"/>
        <v>0</v>
      </c>
      <c r="K22" s="202" cm="1">
        <f t="array" ref="K22">IFERROR(_xlfn.IFS(H22="BDI 01",J22*(1+BDI_SERVIÇO),H22="BDI 02",J22*(1+BDI_EQUIPAMENTO)),)</f>
        <v>0</v>
      </c>
    </row>
    <row r="23" spans="1:11" x14ac:dyDescent="0.25">
      <c r="A23" s="186"/>
      <c r="B23" s="133" t="s">
        <v>1250</v>
      </c>
      <c r="C23" s="76" t="s">
        <v>1260</v>
      </c>
      <c r="D23" s="76" t="s">
        <v>843</v>
      </c>
      <c r="E23" s="77" t="s">
        <v>1261</v>
      </c>
      <c r="F23" s="76" t="s">
        <v>33</v>
      </c>
      <c r="G23" s="76">
        <v>5045.25</v>
      </c>
      <c r="H23" s="156" t="s">
        <v>824</v>
      </c>
      <c r="I23" s="78"/>
      <c r="J23" s="78">
        <f t="shared" si="0"/>
        <v>0</v>
      </c>
      <c r="K23" s="202" cm="1">
        <f t="array" ref="K23">IFERROR(_xlfn.IFS(H23="BDI 01",J23*(1+BDI_SERVIÇO),H23="BDI 02",J23*(1+BDI_EQUIPAMENTO)),)</f>
        <v>0</v>
      </c>
    </row>
    <row r="24" spans="1:11" x14ac:dyDescent="0.25">
      <c r="A24" s="186"/>
      <c r="B24" s="133" t="s">
        <v>1251</v>
      </c>
      <c r="C24" s="134">
        <v>20006003</v>
      </c>
      <c r="D24" s="76" t="s">
        <v>1273</v>
      </c>
      <c r="E24" s="77" t="s">
        <v>1265</v>
      </c>
      <c r="F24" s="76" t="s">
        <v>1266</v>
      </c>
      <c r="G24" s="76">
        <v>12</v>
      </c>
      <c r="H24" s="156" t="s">
        <v>824</v>
      </c>
      <c r="I24" s="78"/>
      <c r="J24" s="78">
        <f t="shared" si="0"/>
        <v>0</v>
      </c>
      <c r="K24" s="202" cm="1">
        <f t="array" ref="K24">IFERROR(_xlfn.IFS(H24="BDI 01",J24*(1+BDI_SERVIÇO),H24="BDI 02",J24*(1+BDI_EQUIPAMENTO)),)</f>
        <v>0</v>
      </c>
    </row>
    <row r="25" spans="1:11" x14ac:dyDescent="0.25">
      <c r="A25" s="186"/>
      <c r="B25" s="133" t="s">
        <v>1252</v>
      </c>
      <c r="C25" s="134">
        <v>20006004</v>
      </c>
      <c r="D25" s="76" t="s">
        <v>1273</v>
      </c>
      <c r="E25" s="77" t="s">
        <v>1267</v>
      </c>
      <c r="F25" s="76" t="s">
        <v>1268</v>
      </c>
      <c r="G25" s="76">
        <v>12</v>
      </c>
      <c r="H25" s="156" t="s">
        <v>824</v>
      </c>
      <c r="I25" s="78"/>
      <c r="J25" s="78">
        <f t="shared" si="0"/>
        <v>0</v>
      </c>
      <c r="K25" s="202" cm="1">
        <f t="array" ref="K25">IFERROR(_xlfn.IFS(H25="BDI 01",J25*(1+BDI_SERVIÇO),H25="BDI 02",J25*(1+BDI_EQUIPAMENTO)),)</f>
        <v>0</v>
      </c>
    </row>
    <row r="26" spans="1:11" x14ac:dyDescent="0.25">
      <c r="A26" s="186"/>
      <c r="B26" s="133" t="s">
        <v>1253</v>
      </c>
      <c r="C26" s="134">
        <v>20006011</v>
      </c>
      <c r="D26" s="76" t="s">
        <v>1273</v>
      </c>
      <c r="E26" s="77" t="s">
        <v>1269</v>
      </c>
      <c r="F26" s="76" t="s">
        <v>9</v>
      </c>
      <c r="G26" s="76">
        <v>36</v>
      </c>
      <c r="H26" s="156" t="s">
        <v>824</v>
      </c>
      <c r="I26" s="78"/>
      <c r="J26" s="78">
        <f t="shared" si="0"/>
        <v>0</v>
      </c>
      <c r="K26" s="202" cm="1">
        <f t="array" ref="K26">IFERROR(_xlfn.IFS(H26="BDI 01",J26*(1+BDI_SERVIÇO),H26="BDI 02",J26*(1+BDI_EQUIPAMENTO)),)</f>
        <v>0</v>
      </c>
    </row>
    <row r="27" spans="1:11" x14ac:dyDescent="0.25">
      <c r="A27" s="186"/>
      <c r="B27" s="133" t="s">
        <v>1254</v>
      </c>
      <c r="C27" s="134">
        <v>20006012</v>
      </c>
      <c r="D27" s="76" t="s">
        <v>1273</v>
      </c>
      <c r="E27" s="77" t="s">
        <v>1270</v>
      </c>
      <c r="F27" s="76" t="s">
        <v>9</v>
      </c>
      <c r="G27" s="76">
        <v>36</v>
      </c>
      <c r="H27" s="156" t="s">
        <v>824</v>
      </c>
      <c r="I27" s="78"/>
      <c r="J27" s="78">
        <f t="shared" si="0"/>
        <v>0</v>
      </c>
      <c r="K27" s="202" cm="1">
        <f t="array" ref="K27">IFERROR(_xlfn.IFS(H27="BDI 01",J27*(1+BDI_SERVIÇO),H27="BDI 02",J27*(1+BDI_EQUIPAMENTO)),)</f>
        <v>0</v>
      </c>
    </row>
    <row r="28" spans="1:11" x14ac:dyDescent="0.25">
      <c r="A28" s="186"/>
      <c r="B28" s="133" t="s">
        <v>1255</v>
      </c>
      <c r="C28" s="134">
        <v>20006013</v>
      </c>
      <c r="D28" s="76" t="s">
        <v>1273</v>
      </c>
      <c r="E28" s="77" t="s">
        <v>1271</v>
      </c>
      <c r="F28" s="76" t="s">
        <v>9</v>
      </c>
      <c r="G28" s="76">
        <v>36</v>
      </c>
      <c r="H28" s="156" t="s">
        <v>824</v>
      </c>
      <c r="I28" s="78"/>
      <c r="J28" s="78">
        <f t="shared" si="0"/>
        <v>0</v>
      </c>
      <c r="K28" s="202" cm="1">
        <f t="array" ref="K28">IFERROR(_xlfn.IFS(H28="BDI 01",J28*(1+BDI_SERVIÇO),H28="BDI 02",J28*(1+BDI_EQUIPAMENTO)),)</f>
        <v>0</v>
      </c>
    </row>
    <row r="29" spans="1:11" x14ac:dyDescent="0.25">
      <c r="A29" s="186"/>
      <c r="B29" s="133" t="s">
        <v>1264</v>
      </c>
      <c r="C29" s="76" t="s">
        <v>909</v>
      </c>
      <c r="D29" s="76" t="s">
        <v>909</v>
      </c>
      <c r="E29" s="77" t="s">
        <v>1247</v>
      </c>
      <c r="F29" s="76" t="s">
        <v>9</v>
      </c>
      <c r="G29" s="76">
        <v>1</v>
      </c>
      <c r="H29" s="156" t="s">
        <v>853</v>
      </c>
      <c r="I29" s="78"/>
      <c r="J29" s="78">
        <f t="shared" si="0"/>
        <v>0</v>
      </c>
      <c r="K29" s="202" cm="1">
        <f t="array" ref="K29">IFERROR(_xlfn.IFS(H29="BDI 01",J29*(1+BDI_SERVIÇO),H29="BDI 02",J29*(1+BDI_EQUIPAMENTO)),)</f>
        <v>0</v>
      </c>
    </row>
    <row r="30" spans="1:11" x14ac:dyDescent="0.25">
      <c r="A30" s="186"/>
      <c r="B30" s="133" t="s">
        <v>1274</v>
      </c>
      <c r="C30" s="76" t="s">
        <v>909</v>
      </c>
      <c r="D30" s="76" t="s">
        <v>909</v>
      </c>
      <c r="E30" s="77" t="s">
        <v>1248</v>
      </c>
      <c r="F30" s="76" t="s">
        <v>9</v>
      </c>
      <c r="G30" s="76">
        <v>1</v>
      </c>
      <c r="H30" s="156" t="s">
        <v>853</v>
      </c>
      <c r="I30" s="78"/>
      <c r="J30" s="78">
        <f t="shared" si="0"/>
        <v>0</v>
      </c>
      <c r="K30" s="202" cm="1">
        <f t="array" ref="K30">IFERROR(_xlfn.IFS(H30="BDI 01",J30*(1+BDI_SERVIÇO),H30="BDI 02",J30*(1+BDI_EQUIPAMENTO)),)</f>
        <v>0</v>
      </c>
    </row>
    <row r="31" spans="1:11" x14ac:dyDescent="0.25">
      <c r="A31" s="186"/>
      <c r="B31" s="133" t="s">
        <v>1275</v>
      </c>
      <c r="C31" s="76" t="s">
        <v>909</v>
      </c>
      <c r="D31" s="76" t="s">
        <v>909</v>
      </c>
      <c r="E31" s="77" t="s">
        <v>1661</v>
      </c>
      <c r="F31" s="76" t="s">
        <v>9</v>
      </c>
      <c r="G31" s="76">
        <v>1</v>
      </c>
      <c r="H31" s="156" t="s">
        <v>853</v>
      </c>
      <c r="I31" s="78"/>
      <c r="J31" s="78">
        <f t="shared" si="0"/>
        <v>0</v>
      </c>
      <c r="K31" s="202" cm="1">
        <f t="array" ref="K31">IFERROR(_xlfn.IFS(H31="BDI 01",J31*(1+BDI_SERVIÇO),H31="BDI 02",J31*(1+BDI_EQUIPAMENTO)),)</f>
        <v>0</v>
      </c>
    </row>
    <row r="32" spans="1:11" ht="15" x14ac:dyDescent="0.25">
      <c r="A32" s="186"/>
      <c r="B32" s="135" t="s">
        <v>886</v>
      </c>
      <c r="C32" s="136"/>
      <c r="D32" s="136"/>
      <c r="E32" s="137" t="s">
        <v>826</v>
      </c>
      <c r="F32" s="136"/>
      <c r="G32" s="150"/>
      <c r="H32" s="138"/>
      <c r="I32" s="139"/>
      <c r="J32" s="140">
        <f>SUM(J33:J49)</f>
        <v>0</v>
      </c>
      <c r="K32" s="203">
        <f>SUM(K33:K49)</f>
        <v>0</v>
      </c>
    </row>
    <row r="33" spans="1:11" x14ac:dyDescent="0.25">
      <c r="A33" s="186"/>
      <c r="B33" s="133" t="s">
        <v>949</v>
      </c>
      <c r="C33" s="76" t="s">
        <v>41</v>
      </c>
      <c r="D33" s="76" t="s">
        <v>843</v>
      </c>
      <c r="E33" s="77" t="s">
        <v>42</v>
      </c>
      <c r="F33" s="76" t="s">
        <v>33</v>
      </c>
      <c r="G33" s="148">
        <v>250</v>
      </c>
      <c r="H33" s="156" t="s">
        <v>824</v>
      </c>
      <c r="I33" s="78"/>
      <c r="J33" s="78">
        <f t="shared" ref="J33:J49" si="1">ROUND(I33*G33,2)</f>
        <v>0</v>
      </c>
      <c r="K33" s="202" cm="1">
        <f t="array" ref="K33">IFERROR(_xlfn.IFS(H33="BDI 01",J33*(1+BDI_SERVIÇO),H33="BDI 02",J33*(1+BDI_EQUIPAMENTO)),)</f>
        <v>0</v>
      </c>
    </row>
    <row r="34" spans="1:11" x14ac:dyDescent="0.25">
      <c r="A34" s="186"/>
      <c r="B34" s="133" t="s">
        <v>936</v>
      </c>
      <c r="C34" s="76" t="s">
        <v>43</v>
      </c>
      <c r="D34" s="76" t="s">
        <v>843</v>
      </c>
      <c r="E34" s="77" t="s">
        <v>44</v>
      </c>
      <c r="F34" s="76" t="s">
        <v>33</v>
      </c>
      <c r="G34" s="76">
        <v>150</v>
      </c>
      <c r="H34" s="156" t="s">
        <v>824</v>
      </c>
      <c r="I34" s="78"/>
      <c r="J34" s="78">
        <f t="shared" si="1"/>
        <v>0</v>
      </c>
      <c r="K34" s="202" cm="1">
        <f t="array" ref="K34">IFERROR(_xlfn.IFS(H34="BDI 01",J34*(1+BDI_SERVIÇO),H34="BDI 02",J34*(1+BDI_EQUIPAMENTO)),)</f>
        <v>0</v>
      </c>
    </row>
    <row r="35" spans="1:11" x14ac:dyDescent="0.25">
      <c r="A35" s="186"/>
      <c r="B35" s="133" t="s">
        <v>950</v>
      </c>
      <c r="C35" s="76" t="s">
        <v>45</v>
      </c>
      <c r="D35" s="76" t="s">
        <v>843</v>
      </c>
      <c r="E35" s="77" t="s">
        <v>46</v>
      </c>
      <c r="F35" s="76" t="s">
        <v>47</v>
      </c>
      <c r="G35" s="76">
        <v>3</v>
      </c>
      <c r="H35" s="156" t="s">
        <v>824</v>
      </c>
      <c r="I35" s="78"/>
      <c r="J35" s="78">
        <f t="shared" si="1"/>
        <v>0</v>
      </c>
      <c r="K35" s="202" cm="1">
        <f t="array" ref="K35">IFERROR(_xlfn.IFS(H35="BDI 01",J35*(1+BDI_SERVIÇO),H35="BDI 02",J35*(1+BDI_EQUIPAMENTO)),)</f>
        <v>0</v>
      </c>
    </row>
    <row r="36" spans="1:11" x14ac:dyDescent="0.25">
      <c r="A36" s="186"/>
      <c r="B36" s="133" t="s">
        <v>956</v>
      </c>
      <c r="C36" s="76" t="s">
        <v>48</v>
      </c>
      <c r="D36" s="76" t="s">
        <v>843</v>
      </c>
      <c r="E36" s="77" t="s">
        <v>49</v>
      </c>
      <c r="F36" s="76" t="s">
        <v>33</v>
      </c>
      <c r="G36" s="76">
        <v>400</v>
      </c>
      <c r="H36" s="156" t="s">
        <v>824</v>
      </c>
      <c r="I36" s="78"/>
      <c r="J36" s="78">
        <f t="shared" si="1"/>
        <v>0</v>
      </c>
      <c r="K36" s="202" cm="1">
        <f t="array" ref="K36">IFERROR(_xlfn.IFS(H36="BDI 01",J36*(1+BDI_SERVIÇO),H36="BDI 02",J36*(1+BDI_EQUIPAMENTO)),)</f>
        <v>0</v>
      </c>
    </row>
    <row r="37" spans="1:11" ht="25.5" x14ac:dyDescent="0.25">
      <c r="A37" s="186"/>
      <c r="B37" s="133" t="s">
        <v>951</v>
      </c>
      <c r="C37" s="76" t="s">
        <v>50</v>
      </c>
      <c r="D37" s="76" t="s">
        <v>843</v>
      </c>
      <c r="E37" s="77" t="s">
        <v>51</v>
      </c>
      <c r="F37" s="76" t="s">
        <v>47</v>
      </c>
      <c r="G37" s="76">
        <v>3</v>
      </c>
      <c r="H37" s="156" t="s">
        <v>824</v>
      </c>
      <c r="I37" s="78"/>
      <c r="J37" s="78">
        <f t="shared" si="1"/>
        <v>0</v>
      </c>
      <c r="K37" s="202" cm="1">
        <f t="array" ref="K37">IFERROR(_xlfn.IFS(H37="BDI 01",J37*(1+BDI_SERVIÇO),H37="BDI 02",J37*(1+BDI_EQUIPAMENTO)),)</f>
        <v>0</v>
      </c>
    </row>
    <row r="38" spans="1:11" ht="25.5" x14ac:dyDescent="0.25">
      <c r="A38" s="186"/>
      <c r="B38" s="133" t="s">
        <v>957</v>
      </c>
      <c r="C38" s="76" t="s">
        <v>52</v>
      </c>
      <c r="D38" s="76" t="s">
        <v>843</v>
      </c>
      <c r="E38" s="77" t="s">
        <v>53</v>
      </c>
      <c r="F38" s="76" t="s">
        <v>47</v>
      </c>
      <c r="G38" s="76">
        <v>3</v>
      </c>
      <c r="H38" s="156" t="s">
        <v>824</v>
      </c>
      <c r="I38" s="78"/>
      <c r="J38" s="78">
        <f t="shared" si="1"/>
        <v>0</v>
      </c>
      <c r="K38" s="202" cm="1">
        <f t="array" ref="K38">IFERROR(_xlfn.IFS(H38="BDI 01",J38*(1+BDI_SERVIÇO),H38="BDI 02",J38*(1+BDI_EQUIPAMENTO)),)</f>
        <v>0</v>
      </c>
    </row>
    <row r="39" spans="1:11" x14ac:dyDescent="0.25">
      <c r="A39" s="186"/>
      <c r="B39" s="133" t="s">
        <v>958</v>
      </c>
      <c r="C39" s="76" t="s">
        <v>54</v>
      </c>
      <c r="D39" s="76" t="s">
        <v>843</v>
      </c>
      <c r="E39" s="77" t="s">
        <v>55</v>
      </c>
      <c r="F39" s="76" t="s">
        <v>47</v>
      </c>
      <c r="G39" s="76">
        <v>18</v>
      </c>
      <c r="H39" s="156" t="s">
        <v>824</v>
      </c>
      <c r="I39" s="78"/>
      <c r="J39" s="78">
        <f t="shared" si="1"/>
        <v>0</v>
      </c>
      <c r="K39" s="202" cm="1">
        <f t="array" ref="K39">IFERROR(_xlfn.IFS(H39="BDI 01",J39*(1+BDI_SERVIÇO),H39="BDI 02",J39*(1+BDI_EQUIPAMENTO)),)</f>
        <v>0</v>
      </c>
    </row>
    <row r="40" spans="1:11" x14ac:dyDescent="0.25">
      <c r="A40" s="186"/>
      <c r="B40" s="133" t="s">
        <v>952</v>
      </c>
      <c r="C40" s="76" t="s">
        <v>56</v>
      </c>
      <c r="D40" s="76" t="s">
        <v>843</v>
      </c>
      <c r="E40" s="77" t="s">
        <v>57</v>
      </c>
      <c r="F40" s="76" t="s">
        <v>33</v>
      </c>
      <c r="G40" s="76">
        <v>1500</v>
      </c>
      <c r="H40" s="156" t="s">
        <v>824</v>
      </c>
      <c r="I40" s="78"/>
      <c r="J40" s="78">
        <f t="shared" si="1"/>
        <v>0</v>
      </c>
      <c r="K40" s="202" cm="1">
        <f t="array" ref="K40">IFERROR(_xlfn.IFS(H40="BDI 01",J40*(1+BDI_SERVIÇO),H40="BDI 02",J40*(1+BDI_EQUIPAMENTO)),)</f>
        <v>0</v>
      </c>
    </row>
    <row r="41" spans="1:11" x14ac:dyDescent="0.25">
      <c r="A41" s="186"/>
      <c r="B41" s="133" t="s">
        <v>954</v>
      </c>
      <c r="C41" s="76" t="s">
        <v>58</v>
      </c>
      <c r="D41" s="76" t="s">
        <v>843</v>
      </c>
      <c r="E41" s="77" t="s">
        <v>59</v>
      </c>
      <c r="F41" s="76" t="s">
        <v>33</v>
      </c>
      <c r="G41" s="76">
        <v>721.45</v>
      </c>
      <c r="H41" s="156" t="s">
        <v>824</v>
      </c>
      <c r="I41" s="78"/>
      <c r="J41" s="78">
        <f t="shared" si="1"/>
        <v>0</v>
      </c>
      <c r="K41" s="202" cm="1">
        <f t="array" ref="K41">IFERROR(_xlfn.IFS(H41="BDI 01",J41*(1+BDI_SERVIÇO),H41="BDI 02",J41*(1+BDI_EQUIPAMENTO)),)</f>
        <v>0</v>
      </c>
    </row>
    <row r="42" spans="1:11" x14ac:dyDescent="0.25">
      <c r="A42" s="186"/>
      <c r="B42" s="133" t="s">
        <v>959</v>
      </c>
      <c r="C42" s="76" t="s">
        <v>60</v>
      </c>
      <c r="D42" s="76" t="s">
        <v>843</v>
      </c>
      <c r="E42" s="77" t="s">
        <v>61</v>
      </c>
      <c r="F42" s="76" t="s">
        <v>62</v>
      </c>
      <c r="G42" s="76">
        <v>1700</v>
      </c>
      <c r="H42" s="156" t="s">
        <v>824</v>
      </c>
      <c r="I42" s="78"/>
      <c r="J42" s="78">
        <f t="shared" si="1"/>
        <v>0</v>
      </c>
      <c r="K42" s="202" cm="1">
        <f t="array" ref="K42">IFERROR(_xlfn.IFS(H42="BDI 01",J42*(1+BDI_SERVIÇO),H42="BDI 02",J42*(1+BDI_EQUIPAMENTO)),)</f>
        <v>0</v>
      </c>
    </row>
    <row r="43" spans="1:11" x14ac:dyDescent="0.25">
      <c r="A43" s="186"/>
      <c r="B43" s="133" t="s">
        <v>960</v>
      </c>
      <c r="C43" s="76" t="s">
        <v>63</v>
      </c>
      <c r="D43" s="76" t="s">
        <v>843</v>
      </c>
      <c r="E43" s="77" t="s">
        <v>64</v>
      </c>
      <c r="F43" s="76" t="s">
        <v>33</v>
      </c>
      <c r="G43" s="76">
        <v>1870</v>
      </c>
      <c r="H43" s="156" t="s">
        <v>824</v>
      </c>
      <c r="I43" s="78"/>
      <c r="J43" s="78">
        <f t="shared" si="1"/>
        <v>0</v>
      </c>
      <c r="K43" s="202" cm="1">
        <f t="array" ref="K43">IFERROR(_xlfn.IFS(H43="BDI 01",J43*(1+BDI_SERVIÇO),H43="BDI 02",J43*(1+BDI_EQUIPAMENTO)),)</f>
        <v>0</v>
      </c>
    </row>
    <row r="44" spans="1:11" x14ac:dyDescent="0.25">
      <c r="A44" s="186"/>
      <c r="B44" s="133" t="s">
        <v>961</v>
      </c>
      <c r="C44" s="76" t="s">
        <v>1276</v>
      </c>
      <c r="D44" s="76" t="s">
        <v>843</v>
      </c>
      <c r="E44" s="77" t="s">
        <v>1277</v>
      </c>
      <c r="F44" s="76" t="s">
        <v>33</v>
      </c>
      <c r="G44" s="76">
        <v>250</v>
      </c>
      <c r="H44" s="156" t="s">
        <v>824</v>
      </c>
      <c r="I44" s="78"/>
      <c r="J44" s="78">
        <f t="shared" si="1"/>
        <v>0</v>
      </c>
      <c r="K44" s="202" cm="1">
        <f t="array" ref="K44">IFERROR(_xlfn.IFS(H44="BDI 01",J44*(1+BDI_SERVIÇO),H44="BDI 02",J44*(1+BDI_EQUIPAMENTO)),)</f>
        <v>0</v>
      </c>
    </row>
    <row r="45" spans="1:11" x14ac:dyDescent="0.25">
      <c r="A45" s="186"/>
      <c r="B45" s="133" t="s">
        <v>962</v>
      </c>
      <c r="C45" s="76" t="s">
        <v>65</v>
      </c>
      <c r="D45" s="76" t="s">
        <v>843</v>
      </c>
      <c r="E45" s="77" t="s">
        <v>66</v>
      </c>
      <c r="F45" s="76" t="s">
        <v>62</v>
      </c>
      <c r="G45" s="76">
        <v>8400</v>
      </c>
      <c r="H45" s="156" t="s">
        <v>824</v>
      </c>
      <c r="I45" s="78"/>
      <c r="J45" s="78">
        <f t="shared" si="1"/>
        <v>0</v>
      </c>
      <c r="K45" s="202" cm="1">
        <f t="array" ref="K45">IFERROR(_xlfn.IFS(H45="BDI 01",J45*(1+BDI_SERVIÇO),H45="BDI 02",J45*(1+BDI_EQUIPAMENTO)),)</f>
        <v>0</v>
      </c>
    </row>
    <row r="46" spans="1:11" x14ac:dyDescent="0.25">
      <c r="A46" s="186"/>
      <c r="B46" s="133" t="s">
        <v>963</v>
      </c>
      <c r="C46" s="76" t="s">
        <v>67</v>
      </c>
      <c r="D46" s="76" t="s">
        <v>843</v>
      </c>
      <c r="E46" s="77" t="s">
        <v>68</v>
      </c>
      <c r="F46" s="76" t="s">
        <v>33</v>
      </c>
      <c r="G46" s="76">
        <v>48</v>
      </c>
      <c r="H46" s="156" t="s">
        <v>824</v>
      </c>
      <c r="I46" s="78"/>
      <c r="J46" s="78">
        <f t="shared" si="1"/>
        <v>0</v>
      </c>
      <c r="K46" s="202" cm="1">
        <f t="array" ref="K46">IFERROR(_xlfn.IFS(H46="BDI 01",J46*(1+BDI_SERVIÇO),H46="BDI 02",J46*(1+BDI_EQUIPAMENTO)),)</f>
        <v>0</v>
      </c>
    </row>
    <row r="47" spans="1:11" x14ac:dyDescent="0.25">
      <c r="A47" s="186"/>
      <c r="B47" s="133" t="s">
        <v>964</v>
      </c>
      <c r="C47" s="76" t="s">
        <v>71</v>
      </c>
      <c r="D47" s="76" t="s">
        <v>843</v>
      </c>
      <c r="E47" s="77" t="s">
        <v>72</v>
      </c>
      <c r="F47" s="76" t="s">
        <v>33</v>
      </c>
      <c r="G47" s="76">
        <v>1670.2200000000003</v>
      </c>
      <c r="H47" s="156" t="s">
        <v>824</v>
      </c>
      <c r="I47" s="78"/>
      <c r="J47" s="78">
        <f t="shared" si="1"/>
        <v>0</v>
      </c>
      <c r="K47" s="202" cm="1">
        <f t="array" ref="K47">IFERROR(_xlfn.IFS(H47="BDI 01",J47*(1+BDI_SERVIÇO),H47="BDI 02",J47*(1+BDI_EQUIPAMENTO)),)</f>
        <v>0</v>
      </c>
    </row>
    <row r="48" spans="1:11" x14ac:dyDescent="0.25">
      <c r="A48" s="186"/>
      <c r="B48" s="133" t="s">
        <v>965</v>
      </c>
      <c r="C48" s="76" t="s">
        <v>86</v>
      </c>
      <c r="D48" s="76" t="s">
        <v>843</v>
      </c>
      <c r="E48" s="77" t="s">
        <v>87</v>
      </c>
      <c r="F48" s="76" t="s">
        <v>88</v>
      </c>
      <c r="G48" s="76">
        <v>20457.075000000008</v>
      </c>
      <c r="H48" s="156" t="s">
        <v>824</v>
      </c>
      <c r="I48" s="78"/>
      <c r="J48" s="78">
        <f t="shared" si="1"/>
        <v>0</v>
      </c>
      <c r="K48" s="202" cm="1">
        <f t="array" ref="K48">IFERROR(_xlfn.IFS(H48="BDI 01",J48*(1+BDI_SERVIÇO),H48="BDI 02",J48*(1+BDI_EQUIPAMENTO)),)</f>
        <v>0</v>
      </c>
    </row>
    <row r="49" spans="1:11" x14ac:dyDescent="0.25">
      <c r="A49" s="186"/>
      <c r="B49" s="133" t="s">
        <v>966</v>
      </c>
      <c r="C49" s="76" t="s">
        <v>89</v>
      </c>
      <c r="D49" s="76" t="s">
        <v>843</v>
      </c>
      <c r="E49" s="77" t="s">
        <v>90</v>
      </c>
      <c r="F49" s="76" t="s">
        <v>39</v>
      </c>
      <c r="G49" s="76">
        <v>7730.3400000000011</v>
      </c>
      <c r="H49" s="156" t="s">
        <v>824</v>
      </c>
      <c r="I49" s="78"/>
      <c r="J49" s="78">
        <f t="shared" si="1"/>
        <v>0</v>
      </c>
      <c r="K49" s="202" cm="1">
        <f t="array" ref="K49">IFERROR(_xlfn.IFS(H49="BDI 01",J49*(1+BDI_SERVIÇO),H49="BDI 02",J49*(1+BDI_EQUIPAMENTO)),)</f>
        <v>0</v>
      </c>
    </row>
    <row r="50" spans="1:11" ht="15" x14ac:dyDescent="0.25">
      <c r="A50" s="186"/>
      <c r="B50" s="135" t="s">
        <v>887</v>
      </c>
      <c r="C50" s="136"/>
      <c r="D50" s="136"/>
      <c r="E50" s="137" t="s">
        <v>848</v>
      </c>
      <c r="F50" s="136"/>
      <c r="G50" s="150"/>
      <c r="H50" s="138"/>
      <c r="I50" s="139"/>
      <c r="J50" s="140">
        <f>SUM(J51:J60)</f>
        <v>0</v>
      </c>
      <c r="K50" s="203">
        <f>SUM(K51:K60)</f>
        <v>0</v>
      </c>
    </row>
    <row r="51" spans="1:11" ht="25.5" x14ac:dyDescent="0.25">
      <c r="A51" s="186"/>
      <c r="B51" s="133" t="s">
        <v>967</v>
      </c>
      <c r="C51" s="76" t="s">
        <v>69</v>
      </c>
      <c r="D51" s="76" t="s">
        <v>843</v>
      </c>
      <c r="E51" s="77" t="s">
        <v>70</v>
      </c>
      <c r="F51" s="76" t="s">
        <v>33</v>
      </c>
      <c r="G51" s="148">
        <v>5045.49</v>
      </c>
      <c r="H51" s="156" t="s">
        <v>824</v>
      </c>
      <c r="I51" s="78"/>
      <c r="J51" s="78">
        <f t="shared" ref="J51:J60" si="2">ROUND(I51*G51,2)</f>
        <v>0</v>
      </c>
      <c r="K51" s="202" cm="1">
        <f t="array" ref="K51">IFERROR(_xlfn.IFS(H51="BDI 01",J51*(1+BDI_SERVIÇO),H51="BDI 02",J51*(1+BDI_EQUIPAMENTO)),)</f>
        <v>0</v>
      </c>
    </row>
    <row r="52" spans="1:11" x14ac:dyDescent="0.25">
      <c r="A52" s="186"/>
      <c r="B52" s="133" t="s">
        <v>968</v>
      </c>
      <c r="C52" s="76" t="s">
        <v>1671</v>
      </c>
      <c r="D52" s="76" t="s">
        <v>843</v>
      </c>
      <c r="E52" s="77" t="s">
        <v>1672</v>
      </c>
      <c r="F52" s="76" t="s">
        <v>39</v>
      </c>
      <c r="G52" s="76">
        <v>13024.14</v>
      </c>
      <c r="H52" s="156" t="s">
        <v>824</v>
      </c>
      <c r="I52" s="78"/>
      <c r="J52" s="78">
        <f t="shared" si="2"/>
        <v>0</v>
      </c>
      <c r="K52" s="202" cm="1">
        <f t="array" ref="K52">IFERROR(_xlfn.IFS(H52="BDI 01",J52*(1+BDI_SERVIÇO),H52="BDI 02",J52*(1+BDI_EQUIPAMENTO)),)</f>
        <v>0</v>
      </c>
    </row>
    <row r="53" spans="1:11" x14ac:dyDescent="0.25">
      <c r="A53" s="186"/>
      <c r="B53" s="133" t="s">
        <v>1704</v>
      </c>
      <c r="C53" s="134" t="s">
        <v>1673</v>
      </c>
      <c r="D53" s="76" t="s">
        <v>843</v>
      </c>
      <c r="E53" s="77" t="s">
        <v>1674</v>
      </c>
      <c r="F53" s="76" t="s">
        <v>39</v>
      </c>
      <c r="G53" s="76">
        <v>13024.14</v>
      </c>
      <c r="H53" s="156" t="s">
        <v>824</v>
      </c>
      <c r="I53" s="78"/>
      <c r="J53" s="78">
        <f t="shared" si="2"/>
        <v>0</v>
      </c>
      <c r="K53" s="202" cm="1">
        <f t="array" ref="K53">IFERROR(_xlfn.IFS(H53="BDI 01",J53*(1+BDI_SERVIÇO),H53="BDI 02",J53*(1+BDI_EQUIPAMENTO)),)</f>
        <v>0</v>
      </c>
    </row>
    <row r="54" spans="1:11" x14ac:dyDescent="0.25">
      <c r="A54" s="186"/>
      <c r="B54" s="133" t="s">
        <v>1705</v>
      </c>
      <c r="C54" s="134" t="s">
        <v>1675</v>
      </c>
      <c r="D54" s="76" t="s">
        <v>843</v>
      </c>
      <c r="E54" s="158" t="s">
        <v>1676</v>
      </c>
      <c r="F54" s="159" t="s">
        <v>39</v>
      </c>
      <c r="G54" s="76">
        <f>G52</f>
        <v>13024.14</v>
      </c>
      <c r="H54" s="156" t="s">
        <v>824</v>
      </c>
      <c r="I54" s="78"/>
      <c r="J54" s="78">
        <f t="shared" si="2"/>
        <v>0</v>
      </c>
      <c r="K54" s="202" cm="1">
        <f t="array" ref="K54">IFERROR(_xlfn.IFS(H54="BDI 01",J54*(1+BDI_SERVIÇO),H54="BDI 02",J54*(1+BDI_EQUIPAMENTO)),)</f>
        <v>0</v>
      </c>
    </row>
    <row r="55" spans="1:11" x14ac:dyDescent="0.25">
      <c r="A55" s="186"/>
      <c r="B55" s="133" t="s">
        <v>1706</v>
      </c>
      <c r="C55" s="76" t="s">
        <v>78</v>
      </c>
      <c r="D55" s="76" t="s">
        <v>843</v>
      </c>
      <c r="E55" s="77" t="s">
        <v>79</v>
      </c>
      <c r="F55" s="76" t="s">
        <v>39</v>
      </c>
      <c r="G55" s="76">
        <v>3441.53</v>
      </c>
      <c r="H55" s="156" t="s">
        <v>824</v>
      </c>
      <c r="I55" s="78"/>
      <c r="J55" s="78">
        <f t="shared" si="2"/>
        <v>0</v>
      </c>
      <c r="K55" s="202" cm="1">
        <f t="array" ref="K55">IFERROR(_xlfn.IFS(H55="BDI 01",J55*(1+BDI_SERVIÇO),H55="BDI 02",J55*(1+BDI_EQUIPAMENTO)),)</f>
        <v>0</v>
      </c>
    </row>
    <row r="56" spans="1:11" x14ac:dyDescent="0.25">
      <c r="A56" s="186"/>
      <c r="B56" s="133" t="s">
        <v>1707</v>
      </c>
      <c r="C56" s="76" t="s">
        <v>80</v>
      </c>
      <c r="D56" s="76" t="s">
        <v>843</v>
      </c>
      <c r="E56" s="77" t="s">
        <v>81</v>
      </c>
      <c r="F56" s="76" t="s">
        <v>39</v>
      </c>
      <c r="G56" s="76">
        <v>5527.31</v>
      </c>
      <c r="H56" s="156" t="s">
        <v>824</v>
      </c>
      <c r="I56" s="78"/>
      <c r="J56" s="78">
        <f t="shared" si="2"/>
        <v>0</v>
      </c>
      <c r="K56" s="202" cm="1">
        <f t="array" ref="K56">IFERROR(_xlfn.IFS(H56="BDI 01",J56*(1+BDI_SERVIÇO),H56="BDI 02",J56*(1+BDI_EQUIPAMENTO)),)</f>
        <v>0</v>
      </c>
    </row>
    <row r="57" spans="1:11" x14ac:dyDescent="0.25">
      <c r="A57" s="186"/>
      <c r="B57" s="133" t="s">
        <v>969</v>
      </c>
      <c r="C57" s="76" t="s">
        <v>82</v>
      </c>
      <c r="D57" s="76" t="s">
        <v>843</v>
      </c>
      <c r="E57" s="77" t="s">
        <v>83</v>
      </c>
      <c r="F57" s="76" t="s">
        <v>39</v>
      </c>
      <c r="G57" s="76">
        <v>3441.53</v>
      </c>
      <c r="H57" s="156" t="s">
        <v>824</v>
      </c>
      <c r="I57" s="78"/>
      <c r="J57" s="78">
        <f t="shared" si="2"/>
        <v>0</v>
      </c>
      <c r="K57" s="202" cm="1">
        <f t="array" ref="K57">IFERROR(_xlfn.IFS(H57="BDI 01",J57*(1+BDI_SERVIÇO),H57="BDI 02",J57*(1+BDI_EQUIPAMENTO)),)</f>
        <v>0</v>
      </c>
    </row>
    <row r="58" spans="1:11" x14ac:dyDescent="0.25">
      <c r="A58" s="186"/>
      <c r="B58" s="133" t="s">
        <v>970</v>
      </c>
      <c r="C58" s="76" t="s">
        <v>76</v>
      </c>
      <c r="D58" s="76" t="s">
        <v>843</v>
      </c>
      <c r="E58" s="77" t="s">
        <v>77</v>
      </c>
      <c r="F58" s="76" t="s">
        <v>39</v>
      </c>
      <c r="G58" s="76">
        <f>G55+G57</f>
        <v>6883.06</v>
      </c>
      <c r="H58" s="156" t="s">
        <v>824</v>
      </c>
      <c r="I58" s="78"/>
      <c r="J58" s="78">
        <f t="shared" si="2"/>
        <v>0</v>
      </c>
      <c r="K58" s="202" cm="1">
        <f t="array" ref="K58">IFERROR(_xlfn.IFS(H58="BDI 01",J58*(1+BDI_SERVIÇO),H58="BDI 02",J58*(1+BDI_EQUIPAMENTO)),)</f>
        <v>0</v>
      </c>
    </row>
    <row r="59" spans="1:11" x14ac:dyDescent="0.25">
      <c r="A59" s="186"/>
      <c r="B59" s="133" t="s">
        <v>971</v>
      </c>
      <c r="C59" s="76" t="s">
        <v>74</v>
      </c>
      <c r="D59" s="76" t="s">
        <v>843</v>
      </c>
      <c r="E59" s="77" t="s">
        <v>75</v>
      </c>
      <c r="F59" s="76" t="s">
        <v>39</v>
      </c>
      <c r="G59" s="76">
        <v>5527.31</v>
      </c>
      <c r="H59" s="156" t="s">
        <v>824</v>
      </c>
      <c r="I59" s="78"/>
      <c r="J59" s="78">
        <f t="shared" si="2"/>
        <v>0</v>
      </c>
      <c r="K59" s="202" cm="1">
        <f t="array" ref="K59">IFERROR(_xlfn.IFS(H59="BDI 01",J59*(1+BDI_SERVIÇO),H59="BDI 02",J59*(1+BDI_EQUIPAMENTO)),)</f>
        <v>0</v>
      </c>
    </row>
    <row r="60" spans="1:11" x14ac:dyDescent="0.25">
      <c r="A60" s="186"/>
      <c r="B60" s="133" t="s">
        <v>1442</v>
      </c>
      <c r="C60" s="76" t="s">
        <v>84</v>
      </c>
      <c r="D60" s="76" t="s">
        <v>843</v>
      </c>
      <c r="E60" s="77" t="s">
        <v>85</v>
      </c>
      <c r="F60" s="76" t="s">
        <v>39</v>
      </c>
      <c r="G60" s="76">
        <v>5527.31</v>
      </c>
      <c r="H60" s="156" t="s">
        <v>824</v>
      </c>
      <c r="I60" s="78"/>
      <c r="J60" s="78">
        <f t="shared" si="2"/>
        <v>0</v>
      </c>
      <c r="K60" s="202" cm="1">
        <f t="array" ref="K60">IFERROR(_xlfn.IFS(H60="BDI 01",J60*(1+BDI_SERVIÇO),H60="BDI 02",J60*(1+BDI_EQUIPAMENTO)),)</f>
        <v>0</v>
      </c>
    </row>
    <row r="61" spans="1:11" ht="15" x14ac:dyDescent="0.25">
      <c r="A61" s="186"/>
      <c r="B61" s="135" t="s">
        <v>888</v>
      </c>
      <c r="C61" s="136"/>
      <c r="D61" s="136"/>
      <c r="E61" s="137" t="s">
        <v>827</v>
      </c>
      <c r="F61" s="136"/>
      <c r="G61" s="150"/>
      <c r="H61" s="138"/>
      <c r="I61" s="139"/>
      <c r="J61" s="140">
        <f>SUM(J62:J71)</f>
        <v>0</v>
      </c>
      <c r="K61" s="203">
        <f>SUM(K62:K71)</f>
        <v>0</v>
      </c>
    </row>
    <row r="62" spans="1:11" x14ac:dyDescent="0.25">
      <c r="A62" s="186"/>
      <c r="B62" s="133" t="s">
        <v>972</v>
      </c>
      <c r="C62" s="76" t="s">
        <v>91</v>
      </c>
      <c r="D62" s="76" t="s">
        <v>843</v>
      </c>
      <c r="E62" s="77" t="s">
        <v>92</v>
      </c>
      <c r="F62" s="76" t="s">
        <v>33</v>
      </c>
      <c r="G62" s="148">
        <v>1571.51</v>
      </c>
      <c r="H62" s="156" t="s">
        <v>824</v>
      </c>
      <c r="I62" s="78"/>
      <c r="J62" s="78">
        <f t="shared" ref="J62:J71" si="3">ROUND(I62*G62,2)</f>
        <v>0</v>
      </c>
      <c r="K62" s="202" cm="1">
        <f t="array" ref="K62">IFERROR(_xlfn.IFS(H62="BDI 01",J62*(1+BDI_SERVIÇO),H62="BDI 02",J62*(1+BDI_EQUIPAMENTO)),)</f>
        <v>0</v>
      </c>
    </row>
    <row r="63" spans="1:11" x14ac:dyDescent="0.25">
      <c r="A63" s="186"/>
      <c r="B63" s="133" t="s">
        <v>973</v>
      </c>
      <c r="C63" s="76" t="s">
        <v>95</v>
      </c>
      <c r="D63" s="76" t="s">
        <v>843</v>
      </c>
      <c r="E63" s="77" t="s">
        <v>96</v>
      </c>
      <c r="F63" s="76" t="s">
        <v>73</v>
      </c>
      <c r="G63" s="76">
        <v>36765.82</v>
      </c>
      <c r="H63" s="156" t="s">
        <v>824</v>
      </c>
      <c r="I63" s="78"/>
      <c r="J63" s="78">
        <f t="shared" si="3"/>
        <v>0</v>
      </c>
      <c r="K63" s="202" cm="1">
        <f t="array" ref="K63">IFERROR(_xlfn.IFS(H63="BDI 01",J63*(1+BDI_SERVIÇO),H63="BDI 02",J63*(1+BDI_EQUIPAMENTO)),)</f>
        <v>0</v>
      </c>
    </row>
    <row r="64" spans="1:11" x14ac:dyDescent="0.25">
      <c r="A64" s="186"/>
      <c r="B64" s="133" t="s">
        <v>974</v>
      </c>
      <c r="C64" s="76" t="s">
        <v>97</v>
      </c>
      <c r="D64" s="76" t="s">
        <v>843</v>
      </c>
      <c r="E64" s="77" t="s">
        <v>98</v>
      </c>
      <c r="F64" s="76" t="s">
        <v>73</v>
      </c>
      <c r="G64" s="76">
        <v>4228.0600000000004</v>
      </c>
      <c r="H64" s="156" t="s">
        <v>824</v>
      </c>
      <c r="I64" s="78"/>
      <c r="J64" s="78">
        <f t="shared" si="3"/>
        <v>0</v>
      </c>
      <c r="K64" s="202" cm="1">
        <f t="array" ref="K64">IFERROR(_xlfn.IFS(H64="BDI 01",J64*(1+BDI_SERVIÇO),H64="BDI 02",J64*(1+BDI_EQUIPAMENTO)),)</f>
        <v>0</v>
      </c>
    </row>
    <row r="65" spans="1:11" x14ac:dyDescent="0.25">
      <c r="A65" s="186"/>
      <c r="B65" s="133" t="s">
        <v>975</v>
      </c>
      <c r="C65" s="76" t="s">
        <v>1434</v>
      </c>
      <c r="D65" s="76" t="s">
        <v>843</v>
      </c>
      <c r="E65" s="77" t="s">
        <v>1433</v>
      </c>
      <c r="F65" s="76" t="s">
        <v>32</v>
      </c>
      <c r="G65" s="76">
        <v>1</v>
      </c>
      <c r="H65" s="156" t="s">
        <v>824</v>
      </c>
      <c r="I65" s="78"/>
      <c r="J65" s="78">
        <f t="shared" si="3"/>
        <v>0</v>
      </c>
      <c r="K65" s="202" cm="1">
        <f t="array" ref="K65">IFERROR(_xlfn.IFS(H65="BDI 01",J65*(1+BDI_SERVIÇO),H65="BDI 02",J65*(1+BDI_EQUIPAMENTO)),)</f>
        <v>0</v>
      </c>
    </row>
    <row r="66" spans="1:11" x14ac:dyDescent="0.25">
      <c r="A66" s="186"/>
      <c r="B66" s="133" t="s">
        <v>976</v>
      </c>
      <c r="C66" s="76" t="s">
        <v>119</v>
      </c>
      <c r="D66" s="76" t="s">
        <v>843</v>
      </c>
      <c r="E66" s="77" t="s">
        <v>120</v>
      </c>
      <c r="F66" s="76" t="s">
        <v>36</v>
      </c>
      <c r="G66" s="76">
        <v>2448</v>
      </c>
      <c r="H66" s="156" t="s">
        <v>824</v>
      </c>
      <c r="I66" s="78"/>
      <c r="J66" s="78">
        <f t="shared" si="3"/>
        <v>0</v>
      </c>
      <c r="K66" s="202" cm="1">
        <f t="array" ref="K66">IFERROR(_xlfn.IFS(H66="BDI 01",J66*(1+BDI_SERVIÇO),H66="BDI 02",J66*(1+BDI_EQUIPAMENTO)),)</f>
        <v>0</v>
      </c>
    </row>
    <row r="67" spans="1:11" x14ac:dyDescent="0.25">
      <c r="A67" s="186"/>
      <c r="B67" s="133" t="s">
        <v>977</v>
      </c>
      <c r="C67" s="76" t="s">
        <v>1430</v>
      </c>
      <c r="D67" s="76" t="s">
        <v>843</v>
      </c>
      <c r="E67" s="77" t="s">
        <v>1428</v>
      </c>
      <c r="F67" s="76" t="s">
        <v>36</v>
      </c>
      <c r="G67" s="76">
        <v>1944</v>
      </c>
      <c r="H67" s="156" t="s">
        <v>824</v>
      </c>
      <c r="I67" s="78"/>
      <c r="J67" s="78">
        <f t="shared" si="3"/>
        <v>0</v>
      </c>
      <c r="K67" s="202" cm="1">
        <f t="array" ref="K67">IFERROR(_xlfn.IFS(H67="BDI 01",J67*(1+BDI_SERVIÇO),H67="BDI 02",J67*(1+BDI_EQUIPAMENTO)),)</f>
        <v>0</v>
      </c>
    </row>
    <row r="68" spans="1:11" x14ac:dyDescent="0.25">
      <c r="A68" s="186"/>
      <c r="B68" s="133" t="s">
        <v>1708</v>
      </c>
      <c r="C68" s="76" t="s">
        <v>105</v>
      </c>
      <c r="D68" s="76" t="s">
        <v>843</v>
      </c>
      <c r="E68" s="77" t="s">
        <v>106</v>
      </c>
      <c r="F68" s="76" t="s">
        <v>39</v>
      </c>
      <c r="G68" s="76">
        <v>554.74</v>
      </c>
      <c r="H68" s="156" t="s">
        <v>824</v>
      </c>
      <c r="I68" s="78"/>
      <c r="J68" s="78">
        <f t="shared" si="3"/>
        <v>0</v>
      </c>
      <c r="K68" s="202" cm="1">
        <f t="array" ref="K68">IFERROR(_xlfn.IFS(H68="BDI 01",J68*(1+BDI_SERVIÇO),H68="BDI 02",J68*(1+BDI_EQUIPAMENTO)),)</f>
        <v>0</v>
      </c>
    </row>
    <row r="69" spans="1:11" x14ac:dyDescent="0.25">
      <c r="A69" s="186"/>
      <c r="B69" s="133" t="s">
        <v>978</v>
      </c>
      <c r="C69" s="76" t="s">
        <v>101</v>
      </c>
      <c r="D69" s="76" t="s">
        <v>843</v>
      </c>
      <c r="E69" s="77" t="s">
        <v>102</v>
      </c>
      <c r="F69" s="76" t="s">
        <v>39</v>
      </c>
      <c r="G69" s="76">
        <v>488.15</v>
      </c>
      <c r="H69" s="156" t="s">
        <v>824</v>
      </c>
      <c r="I69" s="78"/>
      <c r="J69" s="78">
        <f t="shared" si="3"/>
        <v>0</v>
      </c>
      <c r="K69" s="202" cm="1">
        <f t="array" ref="K69">IFERROR(_xlfn.IFS(H69="BDI 01",J69*(1+BDI_SERVIÇO),H69="BDI 02",J69*(1+BDI_EQUIPAMENTO)),)</f>
        <v>0</v>
      </c>
    </row>
    <row r="70" spans="1:11" x14ac:dyDescent="0.25">
      <c r="A70" s="186"/>
      <c r="B70" s="133" t="s">
        <v>1429</v>
      </c>
      <c r="C70" s="76" t="s">
        <v>111</v>
      </c>
      <c r="D70" s="76" t="s">
        <v>843</v>
      </c>
      <c r="E70" s="77" t="s">
        <v>112</v>
      </c>
      <c r="F70" s="76" t="s">
        <v>39</v>
      </c>
      <c r="G70" s="76">
        <v>1042.8900000000001</v>
      </c>
      <c r="H70" s="156" t="s">
        <v>824</v>
      </c>
      <c r="I70" s="78"/>
      <c r="J70" s="78">
        <f t="shared" si="3"/>
        <v>0</v>
      </c>
      <c r="K70" s="202" cm="1">
        <f t="array" ref="K70">IFERROR(_xlfn.IFS(H70="BDI 01",J70*(1+BDI_SERVIÇO),H70="BDI 02",J70*(1+BDI_EQUIPAMENTO)),)</f>
        <v>0</v>
      </c>
    </row>
    <row r="71" spans="1:11" x14ac:dyDescent="0.25">
      <c r="A71" s="186"/>
      <c r="B71" s="133" t="s">
        <v>1435</v>
      </c>
      <c r="C71" s="76" t="s">
        <v>157</v>
      </c>
      <c r="D71" s="76" t="s">
        <v>843</v>
      </c>
      <c r="E71" s="77" t="s">
        <v>158</v>
      </c>
      <c r="F71" s="76" t="s">
        <v>39</v>
      </c>
      <c r="G71" s="76">
        <v>33.1</v>
      </c>
      <c r="H71" s="156" t="s">
        <v>824</v>
      </c>
      <c r="I71" s="78"/>
      <c r="J71" s="78">
        <f t="shared" si="3"/>
        <v>0</v>
      </c>
      <c r="K71" s="202" cm="1">
        <f t="array" ref="K71">IFERROR(_xlfn.IFS(H71="BDI 01",J71*(1+BDI_SERVIÇO),H71="BDI 02",J71*(1+BDI_EQUIPAMENTO)),)</f>
        <v>0</v>
      </c>
    </row>
    <row r="72" spans="1:11" ht="15" x14ac:dyDescent="0.25">
      <c r="A72" s="186"/>
      <c r="B72" s="135" t="s">
        <v>889</v>
      </c>
      <c r="C72" s="136"/>
      <c r="D72" s="136"/>
      <c r="E72" s="137" t="s">
        <v>828</v>
      </c>
      <c r="F72" s="136"/>
      <c r="G72" s="150"/>
      <c r="H72" s="138"/>
      <c r="I72" s="139"/>
      <c r="J72" s="140">
        <f>SUM(J73:J77)</f>
        <v>0</v>
      </c>
      <c r="K72" s="203">
        <f>SUM(K73:K77)</f>
        <v>0</v>
      </c>
    </row>
    <row r="73" spans="1:11" x14ac:dyDescent="0.25">
      <c r="A73" s="186"/>
      <c r="B73" s="133" t="s">
        <v>979</v>
      </c>
      <c r="C73" s="76" t="s">
        <v>93</v>
      </c>
      <c r="D73" s="76" t="s">
        <v>843</v>
      </c>
      <c r="E73" s="77" t="s">
        <v>94</v>
      </c>
      <c r="F73" s="76" t="s">
        <v>33</v>
      </c>
      <c r="G73" s="148">
        <v>9132.83</v>
      </c>
      <c r="H73" s="156" t="s">
        <v>824</v>
      </c>
      <c r="I73" s="78"/>
      <c r="J73" s="78">
        <f t="shared" ref="J73:J77" si="4">ROUND(I73*G73,2)</f>
        <v>0</v>
      </c>
      <c r="K73" s="202" cm="1">
        <f t="array" ref="K73">IFERROR(_xlfn.IFS(H73="BDI 01",J73*(1+BDI_SERVIÇO),H73="BDI 02",J73*(1+BDI_EQUIPAMENTO)),)</f>
        <v>0</v>
      </c>
    </row>
    <row r="74" spans="1:11" x14ac:dyDescent="0.25">
      <c r="A74" s="186"/>
      <c r="B74" s="133" t="s">
        <v>981</v>
      </c>
      <c r="C74" s="76" t="s">
        <v>95</v>
      </c>
      <c r="D74" s="76" t="s">
        <v>843</v>
      </c>
      <c r="E74" s="77" t="s">
        <v>96</v>
      </c>
      <c r="F74" s="76" t="s">
        <v>73</v>
      </c>
      <c r="G74" s="76">
        <v>131092.24</v>
      </c>
      <c r="H74" s="156" t="s">
        <v>824</v>
      </c>
      <c r="I74" s="78"/>
      <c r="J74" s="78">
        <f t="shared" si="4"/>
        <v>0</v>
      </c>
      <c r="K74" s="202" cm="1">
        <f t="array" ref="K74">IFERROR(_xlfn.IFS(H74="BDI 01",J74*(1+BDI_SERVIÇO),H74="BDI 02",J74*(1+BDI_EQUIPAMENTO)),)</f>
        <v>0</v>
      </c>
    </row>
    <row r="75" spans="1:11" x14ac:dyDescent="0.25">
      <c r="A75" s="186"/>
      <c r="B75" s="133" t="s">
        <v>982</v>
      </c>
      <c r="C75" s="76" t="s">
        <v>97</v>
      </c>
      <c r="D75" s="76" t="s">
        <v>843</v>
      </c>
      <c r="E75" s="77" t="s">
        <v>98</v>
      </c>
      <c r="F75" s="76" t="s">
        <v>73</v>
      </c>
      <c r="G75" s="76">
        <v>11798.3</v>
      </c>
      <c r="H75" s="156" t="s">
        <v>824</v>
      </c>
      <c r="I75" s="78"/>
      <c r="J75" s="78">
        <f t="shared" si="4"/>
        <v>0</v>
      </c>
      <c r="K75" s="202" cm="1">
        <f t="array" ref="K75">IFERROR(_xlfn.IFS(H75="BDI 01",J75*(1+BDI_SERVIÇO),H75="BDI 02",J75*(1+BDI_EQUIPAMENTO)),)</f>
        <v>0</v>
      </c>
    </row>
    <row r="76" spans="1:11" x14ac:dyDescent="0.25">
      <c r="A76" s="186"/>
      <c r="B76" s="133" t="s">
        <v>983</v>
      </c>
      <c r="C76" s="76" t="s">
        <v>103</v>
      </c>
      <c r="D76" s="76" t="s">
        <v>843</v>
      </c>
      <c r="E76" s="77" t="s">
        <v>104</v>
      </c>
      <c r="F76" s="76" t="s">
        <v>39</v>
      </c>
      <c r="G76" s="76">
        <v>1317.51</v>
      </c>
      <c r="H76" s="156" t="s">
        <v>824</v>
      </c>
      <c r="I76" s="78"/>
      <c r="J76" s="78">
        <f t="shared" si="4"/>
        <v>0</v>
      </c>
      <c r="K76" s="202" cm="1">
        <f t="array" ref="K76">IFERROR(_xlfn.IFS(H76="BDI 01",J76*(1+BDI_SERVIÇO),H76="BDI 02",J76*(1+BDI_EQUIPAMENTO)),)</f>
        <v>0</v>
      </c>
    </row>
    <row r="77" spans="1:11" x14ac:dyDescent="0.25">
      <c r="A77" s="186"/>
      <c r="B77" s="133" t="s">
        <v>984</v>
      </c>
      <c r="C77" s="76" t="s">
        <v>113</v>
      </c>
      <c r="D77" s="76" t="s">
        <v>843</v>
      </c>
      <c r="E77" s="77" t="s">
        <v>114</v>
      </c>
      <c r="F77" s="76" t="s">
        <v>39</v>
      </c>
      <c r="G77" s="76">
        <v>1317.51</v>
      </c>
      <c r="H77" s="156" t="s">
        <v>824</v>
      </c>
      <c r="I77" s="78"/>
      <c r="J77" s="78">
        <f t="shared" si="4"/>
        <v>0</v>
      </c>
      <c r="K77" s="202" cm="1">
        <f t="array" ref="K77">IFERROR(_xlfn.IFS(H77="BDI 01",J77*(1+BDI_SERVIÇO),H77="BDI 02",J77*(1+BDI_EQUIPAMENTO)),)</f>
        <v>0</v>
      </c>
    </row>
    <row r="78" spans="1:11" ht="15" x14ac:dyDescent="0.25">
      <c r="A78" s="186"/>
      <c r="B78" s="135" t="s">
        <v>890</v>
      </c>
      <c r="C78" s="136"/>
      <c r="D78" s="136"/>
      <c r="E78" s="137" t="s">
        <v>829</v>
      </c>
      <c r="F78" s="136"/>
      <c r="G78" s="150"/>
      <c r="H78" s="138"/>
      <c r="I78" s="139"/>
      <c r="J78" s="140">
        <f>SUM(J79:J85)</f>
        <v>0</v>
      </c>
      <c r="K78" s="203">
        <f>SUM(K79:K85)</f>
        <v>0</v>
      </c>
    </row>
    <row r="79" spans="1:11" x14ac:dyDescent="0.25">
      <c r="A79" s="186"/>
      <c r="B79" s="133" t="s">
        <v>1358</v>
      </c>
      <c r="C79" s="76" t="s">
        <v>288</v>
      </c>
      <c r="D79" s="76" t="s">
        <v>843</v>
      </c>
      <c r="E79" s="77" t="s">
        <v>289</v>
      </c>
      <c r="F79" s="76" t="s">
        <v>33</v>
      </c>
      <c r="G79" s="148">
        <v>1168.67</v>
      </c>
      <c r="H79" s="156" t="s">
        <v>824</v>
      </c>
      <c r="I79" s="78"/>
      <c r="J79" s="78">
        <f t="shared" ref="J79:J85" si="5">ROUND(I79*G79,2)</f>
        <v>0</v>
      </c>
      <c r="K79" s="202" cm="1">
        <f t="array" ref="K79">IFERROR(_xlfn.IFS(H79="BDI 01",J79*(1+BDI_SERVIÇO),H79="BDI 02",J79*(1+BDI_EQUIPAMENTO)),)</f>
        <v>0</v>
      </c>
    </row>
    <row r="80" spans="1:11" x14ac:dyDescent="0.25">
      <c r="A80" s="186"/>
      <c r="B80" s="133" t="s">
        <v>1359</v>
      </c>
      <c r="C80" s="76" t="s">
        <v>290</v>
      </c>
      <c r="D80" s="76" t="s">
        <v>843</v>
      </c>
      <c r="E80" s="77" t="s">
        <v>291</v>
      </c>
      <c r="F80" s="76" t="s">
        <v>33</v>
      </c>
      <c r="G80" s="76">
        <v>2741.71</v>
      </c>
      <c r="H80" s="156" t="s">
        <v>824</v>
      </c>
      <c r="I80" s="78"/>
      <c r="J80" s="78">
        <f t="shared" si="5"/>
        <v>0</v>
      </c>
      <c r="K80" s="202" cm="1">
        <f t="array" ref="K80">IFERROR(_xlfn.IFS(H80="BDI 01",J80*(1+BDI_SERVIÇO),H80="BDI 02",J80*(1+BDI_EQUIPAMENTO)),)</f>
        <v>0</v>
      </c>
    </row>
    <row r="81" spans="1:11" x14ac:dyDescent="0.25">
      <c r="A81" s="186"/>
      <c r="B81" s="133" t="s">
        <v>1360</v>
      </c>
      <c r="C81" s="134">
        <v>5003008</v>
      </c>
      <c r="D81" s="76" t="s">
        <v>1273</v>
      </c>
      <c r="E81" s="77" t="s">
        <v>1431</v>
      </c>
      <c r="F81" s="76" t="s">
        <v>33</v>
      </c>
      <c r="G81" s="76">
        <v>1632.75</v>
      </c>
      <c r="H81" s="156" t="s">
        <v>824</v>
      </c>
      <c r="I81" s="78"/>
      <c r="J81" s="78">
        <f t="shared" si="5"/>
        <v>0</v>
      </c>
      <c r="K81" s="202" cm="1">
        <f t="array" ref="K81">IFERROR(_xlfn.IFS(H81="BDI 01",J81*(1+BDI_SERVIÇO),H81="BDI 02",J81*(1+BDI_EQUIPAMENTO)),)</f>
        <v>0</v>
      </c>
    </row>
    <row r="82" spans="1:11" x14ac:dyDescent="0.25">
      <c r="A82" s="186"/>
      <c r="B82" s="133" t="s">
        <v>1361</v>
      </c>
      <c r="C82" s="76" t="s">
        <v>292</v>
      </c>
      <c r="D82" s="76" t="s">
        <v>843</v>
      </c>
      <c r="E82" s="77" t="s">
        <v>293</v>
      </c>
      <c r="F82" s="76" t="s">
        <v>33</v>
      </c>
      <c r="G82" s="76">
        <v>1632.75</v>
      </c>
      <c r="H82" s="156" t="s">
        <v>824</v>
      </c>
      <c r="I82" s="78"/>
      <c r="J82" s="78">
        <f t="shared" si="5"/>
        <v>0</v>
      </c>
      <c r="K82" s="202" cm="1">
        <f t="array" ref="K82">IFERROR(_xlfn.IFS(H82="BDI 01",J82*(1+BDI_SERVIÇO),H82="BDI 02",J82*(1+BDI_EQUIPAMENTO)),)</f>
        <v>0</v>
      </c>
    </row>
    <row r="83" spans="1:11" x14ac:dyDescent="0.25">
      <c r="A83" s="186"/>
      <c r="B83" s="133" t="s">
        <v>1362</v>
      </c>
      <c r="C83" s="76" t="s">
        <v>294</v>
      </c>
      <c r="D83" s="76" t="s">
        <v>843</v>
      </c>
      <c r="E83" s="77" t="s">
        <v>295</v>
      </c>
      <c r="F83" s="76" t="s">
        <v>33</v>
      </c>
      <c r="G83" s="76">
        <v>1632.75</v>
      </c>
      <c r="H83" s="156" t="s">
        <v>824</v>
      </c>
      <c r="I83" s="78"/>
      <c r="J83" s="78">
        <f t="shared" si="5"/>
        <v>0</v>
      </c>
      <c r="K83" s="202" cm="1">
        <f t="array" ref="K83">IFERROR(_xlfn.IFS(H83="BDI 01",J83*(1+BDI_SERVIÇO),H83="BDI 02",J83*(1+BDI_EQUIPAMENTO)),)</f>
        <v>0</v>
      </c>
    </row>
    <row r="84" spans="1:11" x14ac:dyDescent="0.25">
      <c r="A84" s="186"/>
      <c r="B84" s="133" t="s">
        <v>1363</v>
      </c>
      <c r="C84" s="134">
        <v>15001070</v>
      </c>
      <c r="D84" s="76" t="s">
        <v>1273</v>
      </c>
      <c r="E84" s="77" t="s">
        <v>1432</v>
      </c>
      <c r="F84" s="76" t="s">
        <v>33</v>
      </c>
      <c r="G84" s="76">
        <v>386.46</v>
      </c>
      <c r="H84" s="156" t="s">
        <v>824</v>
      </c>
      <c r="I84" s="78"/>
      <c r="J84" s="78">
        <f t="shared" si="5"/>
        <v>0</v>
      </c>
      <c r="K84" s="202" cm="1">
        <f t="array" ref="K84">IFERROR(_xlfn.IFS(H84="BDI 01",J84*(1+BDI_SERVIÇO),H84="BDI 02",J84*(1+BDI_EQUIPAMENTO)),)</f>
        <v>0</v>
      </c>
    </row>
    <row r="85" spans="1:11" x14ac:dyDescent="0.25">
      <c r="A85" s="186"/>
      <c r="B85" s="133" t="s">
        <v>1364</v>
      </c>
      <c r="C85" s="76" t="s">
        <v>296</v>
      </c>
      <c r="D85" s="76" t="s">
        <v>843</v>
      </c>
      <c r="E85" s="77" t="s">
        <v>297</v>
      </c>
      <c r="F85" s="76" t="s">
        <v>33</v>
      </c>
      <c r="G85" s="76">
        <v>1400.91</v>
      </c>
      <c r="H85" s="156" t="s">
        <v>824</v>
      </c>
      <c r="I85" s="78"/>
      <c r="J85" s="78">
        <f t="shared" si="5"/>
        <v>0</v>
      </c>
      <c r="K85" s="202" cm="1">
        <f t="array" ref="K85">IFERROR(_xlfn.IFS(H85="BDI 01",J85*(1+BDI_SERVIÇO),H85="BDI 02",J85*(1+BDI_EQUIPAMENTO)),)</f>
        <v>0</v>
      </c>
    </row>
    <row r="86" spans="1:11" ht="15" x14ac:dyDescent="0.25">
      <c r="A86" s="186"/>
      <c r="B86" s="135" t="s">
        <v>891</v>
      </c>
      <c r="C86" s="136"/>
      <c r="D86" s="136"/>
      <c r="E86" s="137" t="s">
        <v>830</v>
      </c>
      <c r="F86" s="136"/>
      <c r="G86" s="150"/>
      <c r="H86" s="138"/>
      <c r="I86" s="139"/>
      <c r="J86" s="140">
        <f>SUM(J87:J93)</f>
        <v>0</v>
      </c>
      <c r="K86" s="203">
        <f>SUM(K87:K93)</f>
        <v>0</v>
      </c>
    </row>
    <row r="87" spans="1:11" x14ac:dyDescent="0.25">
      <c r="A87" s="186"/>
      <c r="B87" s="133" t="s">
        <v>955</v>
      </c>
      <c r="C87" s="76" t="s">
        <v>121</v>
      </c>
      <c r="D87" s="76" t="s">
        <v>843</v>
      </c>
      <c r="E87" s="77" t="s">
        <v>122</v>
      </c>
      <c r="F87" s="76" t="s">
        <v>33</v>
      </c>
      <c r="G87" s="148">
        <v>427.86</v>
      </c>
      <c r="H87" s="156" t="s">
        <v>824</v>
      </c>
      <c r="I87" s="78"/>
      <c r="J87" s="78">
        <f t="shared" ref="J87:J93" si="6">ROUND(I87*G87,2)</f>
        <v>0</v>
      </c>
      <c r="K87" s="202" cm="1">
        <f t="array" ref="K87">IFERROR(_xlfn.IFS(H87="BDI 01",J87*(1+BDI_SERVIÇO),H87="BDI 02",J87*(1+BDI_EQUIPAMENTO)),)</f>
        <v>0</v>
      </c>
    </row>
    <row r="88" spans="1:11" x14ac:dyDescent="0.25">
      <c r="A88" s="186"/>
      <c r="B88" s="133" t="s">
        <v>986</v>
      </c>
      <c r="C88" s="76" t="s">
        <v>123</v>
      </c>
      <c r="D88" s="76" t="s">
        <v>843</v>
      </c>
      <c r="E88" s="77" t="s">
        <v>124</v>
      </c>
      <c r="F88" s="76" t="s">
        <v>33</v>
      </c>
      <c r="G88" s="76">
        <v>226.82</v>
      </c>
      <c r="H88" s="156" t="s">
        <v>824</v>
      </c>
      <c r="I88" s="78"/>
      <c r="J88" s="78">
        <f t="shared" si="6"/>
        <v>0</v>
      </c>
      <c r="K88" s="202" cm="1">
        <f t="array" ref="K88">IFERROR(_xlfn.IFS(H88="BDI 01",J88*(1+BDI_SERVIÇO),H88="BDI 02",J88*(1+BDI_EQUIPAMENTO)),)</f>
        <v>0</v>
      </c>
    </row>
    <row r="89" spans="1:11" x14ac:dyDescent="0.25">
      <c r="A89" s="186"/>
      <c r="B89" s="133" t="s">
        <v>987</v>
      </c>
      <c r="C89" s="76" t="s">
        <v>126</v>
      </c>
      <c r="D89" s="76" t="s">
        <v>843</v>
      </c>
      <c r="E89" s="77" t="s">
        <v>127</v>
      </c>
      <c r="F89" s="76" t="s">
        <v>33</v>
      </c>
      <c r="G89" s="76">
        <v>2355.91</v>
      </c>
      <c r="H89" s="156" t="s">
        <v>824</v>
      </c>
      <c r="I89" s="78"/>
      <c r="J89" s="78">
        <f t="shared" si="6"/>
        <v>0</v>
      </c>
      <c r="K89" s="202" cm="1">
        <f t="array" ref="K89">IFERROR(_xlfn.IFS(H89="BDI 01",J89*(1+BDI_SERVIÇO),H89="BDI 02",J89*(1+BDI_EQUIPAMENTO)),)</f>
        <v>0</v>
      </c>
    </row>
    <row r="90" spans="1:11" x14ac:dyDescent="0.25">
      <c r="A90" s="186"/>
      <c r="B90" s="133" t="s">
        <v>990</v>
      </c>
      <c r="C90" s="76" t="s">
        <v>131</v>
      </c>
      <c r="D90" s="76" t="s">
        <v>843</v>
      </c>
      <c r="E90" s="77" t="s">
        <v>132</v>
      </c>
      <c r="F90" s="76" t="s">
        <v>39</v>
      </c>
      <c r="G90" s="76">
        <v>57.54</v>
      </c>
      <c r="H90" s="156" t="s">
        <v>824</v>
      </c>
      <c r="I90" s="78"/>
      <c r="J90" s="78">
        <f t="shared" si="6"/>
        <v>0</v>
      </c>
      <c r="K90" s="202" cm="1">
        <f t="array" ref="K90">IFERROR(_xlfn.IFS(H90="BDI 01",J90*(1+BDI_SERVIÇO),H90="BDI 02",J90*(1+BDI_EQUIPAMENTO)),)</f>
        <v>0</v>
      </c>
    </row>
    <row r="91" spans="1:11" x14ac:dyDescent="0.25">
      <c r="A91" s="186"/>
      <c r="B91" s="133" t="s">
        <v>988</v>
      </c>
      <c r="C91" s="76" t="s">
        <v>137</v>
      </c>
      <c r="D91" s="76" t="s">
        <v>843</v>
      </c>
      <c r="E91" s="77" t="s">
        <v>138</v>
      </c>
      <c r="F91" s="76" t="s">
        <v>33</v>
      </c>
      <c r="G91" s="76">
        <v>4305</v>
      </c>
      <c r="H91" s="156" t="s">
        <v>824</v>
      </c>
      <c r="I91" s="78"/>
      <c r="J91" s="78">
        <f t="shared" si="6"/>
        <v>0</v>
      </c>
      <c r="K91" s="202" cm="1">
        <f t="array" ref="K91">IFERROR(_xlfn.IFS(H91="BDI 01",J91*(1+BDI_SERVIÇO),H91="BDI 02",J91*(1+BDI_EQUIPAMENTO)),)</f>
        <v>0</v>
      </c>
    </row>
    <row r="92" spans="1:11" x14ac:dyDescent="0.25">
      <c r="A92" s="186"/>
      <c r="B92" s="133" t="s">
        <v>991</v>
      </c>
      <c r="C92" s="76" t="s">
        <v>272</v>
      </c>
      <c r="D92" s="76" t="s">
        <v>843</v>
      </c>
      <c r="E92" s="77" t="s">
        <v>273</v>
      </c>
      <c r="F92" s="76" t="s">
        <v>33</v>
      </c>
      <c r="G92" s="76">
        <v>4305</v>
      </c>
      <c r="H92" s="156" t="s">
        <v>824</v>
      </c>
      <c r="I92" s="78"/>
      <c r="J92" s="78">
        <f t="shared" si="6"/>
        <v>0</v>
      </c>
      <c r="K92" s="202" cm="1">
        <f t="array" ref="K92">IFERROR(_xlfn.IFS(H92="BDI 01",J92*(1+BDI_SERVIÇO),H92="BDI 02",J92*(1+BDI_EQUIPAMENTO)),)</f>
        <v>0</v>
      </c>
    </row>
    <row r="93" spans="1:11" ht="25.5" x14ac:dyDescent="0.25">
      <c r="A93" s="186"/>
      <c r="B93" s="133" t="s">
        <v>989</v>
      </c>
      <c r="C93" s="76" t="s">
        <v>135</v>
      </c>
      <c r="D93" s="76" t="s">
        <v>843</v>
      </c>
      <c r="E93" s="77" t="s">
        <v>136</v>
      </c>
      <c r="F93" s="76" t="s">
        <v>33</v>
      </c>
      <c r="G93" s="76">
        <v>74.760000000000005</v>
      </c>
      <c r="H93" s="156" t="s">
        <v>824</v>
      </c>
      <c r="I93" s="78"/>
      <c r="J93" s="78">
        <f t="shared" si="6"/>
        <v>0</v>
      </c>
      <c r="K93" s="202" cm="1">
        <f t="array" ref="K93">IFERROR(_xlfn.IFS(H93="BDI 01",J93*(1+BDI_SERVIÇO),H93="BDI 02",J93*(1+BDI_EQUIPAMENTO)),)</f>
        <v>0</v>
      </c>
    </row>
    <row r="94" spans="1:11" ht="15" x14ac:dyDescent="0.25">
      <c r="A94" s="186"/>
      <c r="B94" s="135" t="s">
        <v>892</v>
      </c>
      <c r="C94" s="136"/>
      <c r="D94" s="136"/>
      <c r="E94" s="137" t="s">
        <v>831</v>
      </c>
      <c r="F94" s="136"/>
      <c r="G94" s="150"/>
      <c r="H94" s="138"/>
      <c r="I94" s="139"/>
      <c r="J94" s="140">
        <f>SUM(J95:J99)</f>
        <v>0</v>
      </c>
      <c r="K94" s="203">
        <f>SUM(K95:K99)</f>
        <v>0</v>
      </c>
    </row>
    <row r="95" spans="1:11" x14ac:dyDescent="0.25">
      <c r="A95" s="186"/>
      <c r="B95" s="133" t="s">
        <v>985</v>
      </c>
      <c r="C95" s="76" t="s">
        <v>141</v>
      </c>
      <c r="D95" s="76" t="s">
        <v>843</v>
      </c>
      <c r="E95" s="77" t="s">
        <v>142</v>
      </c>
      <c r="F95" s="76" t="s">
        <v>73</v>
      </c>
      <c r="G95" s="148">
        <v>19896.8</v>
      </c>
      <c r="H95" s="156" t="s">
        <v>824</v>
      </c>
      <c r="I95" s="78"/>
      <c r="J95" s="78">
        <f t="shared" ref="J95:J99" si="7">ROUND(I95*G95,2)</f>
        <v>0</v>
      </c>
      <c r="K95" s="202" cm="1">
        <f t="array" ref="K95">IFERROR(_xlfn.IFS(H95="BDI 01",J95*(1+BDI_SERVIÇO),H95="BDI 02",J95*(1+BDI_EQUIPAMENTO)),)</f>
        <v>0</v>
      </c>
    </row>
    <row r="96" spans="1:11" ht="25.5" x14ac:dyDescent="0.25">
      <c r="A96" s="186"/>
      <c r="B96" s="133" t="s">
        <v>953</v>
      </c>
      <c r="C96" s="76" t="s">
        <v>147</v>
      </c>
      <c r="D96" s="76" t="s">
        <v>843</v>
      </c>
      <c r="E96" s="77" t="s">
        <v>148</v>
      </c>
      <c r="F96" s="76" t="s">
        <v>33</v>
      </c>
      <c r="G96" s="76">
        <v>1170.4000000000001</v>
      </c>
      <c r="H96" s="156" t="s">
        <v>824</v>
      </c>
      <c r="I96" s="78"/>
      <c r="J96" s="78">
        <f t="shared" si="7"/>
        <v>0</v>
      </c>
      <c r="K96" s="202" cm="1">
        <f t="array" ref="K96">IFERROR(_xlfn.IFS(H96="BDI 01",J96*(1+BDI_SERVIÇO),H96="BDI 02",J96*(1+BDI_EQUIPAMENTO)),)</f>
        <v>0</v>
      </c>
    </row>
    <row r="97" spans="1:11" x14ac:dyDescent="0.25">
      <c r="A97" s="186"/>
      <c r="B97" s="133" t="s">
        <v>992</v>
      </c>
      <c r="C97" s="76" t="s">
        <v>1677</v>
      </c>
      <c r="D97" s="76" t="s">
        <v>843</v>
      </c>
      <c r="E97" s="77" t="s">
        <v>1678</v>
      </c>
      <c r="F97" s="76" t="s">
        <v>36</v>
      </c>
      <c r="G97" s="76">
        <v>125</v>
      </c>
      <c r="H97" s="156" t="s">
        <v>824</v>
      </c>
      <c r="I97" s="78"/>
      <c r="J97" s="78">
        <f t="shared" si="7"/>
        <v>0</v>
      </c>
      <c r="K97" s="202" cm="1">
        <f t="array" ref="K97">IFERROR(_xlfn.IFS(H97="BDI 01",J97*(1+BDI_SERVIÇO),H97="BDI 02",J97*(1+BDI_EQUIPAMENTO)),)</f>
        <v>0</v>
      </c>
    </row>
    <row r="98" spans="1:11" x14ac:dyDescent="0.25">
      <c r="A98" s="186"/>
      <c r="B98" s="133" t="s">
        <v>993</v>
      </c>
      <c r="C98" s="76" t="s">
        <v>151</v>
      </c>
      <c r="D98" s="76" t="s">
        <v>843</v>
      </c>
      <c r="E98" s="77" t="s">
        <v>152</v>
      </c>
      <c r="F98" s="76" t="s">
        <v>36</v>
      </c>
      <c r="G98" s="76">
        <v>391.64</v>
      </c>
      <c r="H98" s="156" t="s">
        <v>824</v>
      </c>
      <c r="I98" s="78"/>
      <c r="J98" s="78">
        <f t="shared" si="7"/>
        <v>0</v>
      </c>
      <c r="K98" s="202" cm="1">
        <f t="array" ref="K98">IFERROR(_xlfn.IFS(H98="BDI 01",J98*(1+BDI_SERVIÇO),H98="BDI 02",J98*(1+BDI_EQUIPAMENTO)),)</f>
        <v>0</v>
      </c>
    </row>
    <row r="99" spans="1:11" x14ac:dyDescent="0.25">
      <c r="A99" s="186"/>
      <c r="B99" s="133" t="s">
        <v>1694</v>
      </c>
      <c r="C99" s="76" t="s">
        <v>153</v>
      </c>
      <c r="D99" s="76" t="s">
        <v>843</v>
      </c>
      <c r="E99" s="77" t="s">
        <v>154</v>
      </c>
      <c r="F99" s="76" t="s">
        <v>36</v>
      </c>
      <c r="G99" s="76">
        <v>146.80000000000001</v>
      </c>
      <c r="H99" s="156" t="s">
        <v>824</v>
      </c>
      <c r="I99" s="78"/>
      <c r="J99" s="78">
        <f t="shared" si="7"/>
        <v>0</v>
      </c>
      <c r="K99" s="202" cm="1">
        <f t="array" ref="K99">IFERROR(_xlfn.IFS(H99="BDI 01",J99*(1+BDI_SERVIÇO),H99="BDI 02",J99*(1+BDI_EQUIPAMENTO)),)</f>
        <v>0</v>
      </c>
    </row>
    <row r="100" spans="1:11" ht="15" x14ac:dyDescent="0.25">
      <c r="A100" s="186"/>
      <c r="B100" s="135" t="s">
        <v>893</v>
      </c>
      <c r="C100" s="136"/>
      <c r="D100" s="136"/>
      <c r="E100" s="137" t="s">
        <v>832</v>
      </c>
      <c r="F100" s="136"/>
      <c r="G100" s="150"/>
      <c r="H100" s="138"/>
      <c r="I100" s="139"/>
      <c r="J100" s="140">
        <f>SUM(J101:J121)</f>
        <v>0</v>
      </c>
      <c r="K100" s="203">
        <f>SUM(K101:K121)</f>
        <v>0</v>
      </c>
    </row>
    <row r="101" spans="1:11" x14ac:dyDescent="0.25">
      <c r="A101" s="186"/>
      <c r="B101" s="133" t="s">
        <v>1365</v>
      </c>
      <c r="C101" s="76" t="s">
        <v>155</v>
      </c>
      <c r="D101" s="76" t="s">
        <v>843</v>
      </c>
      <c r="E101" s="77" t="s">
        <v>156</v>
      </c>
      <c r="F101" s="76" t="s">
        <v>39</v>
      </c>
      <c r="G101" s="148">
        <v>321.77999999999997</v>
      </c>
      <c r="H101" s="156" t="s">
        <v>824</v>
      </c>
      <c r="I101" s="78"/>
      <c r="J101" s="78">
        <f t="shared" ref="J101:J121" si="8">ROUND(I101*G101,2)</f>
        <v>0</v>
      </c>
      <c r="K101" s="202" cm="1">
        <f t="array" ref="K101">IFERROR(_xlfn.IFS(H101="BDI 01",J101*(1+BDI_SERVIÇO),H101="BDI 02",J101*(1+BDI_EQUIPAMENTO)),)</f>
        <v>0</v>
      </c>
    </row>
    <row r="102" spans="1:11" x14ac:dyDescent="0.25">
      <c r="A102" s="186"/>
      <c r="B102" s="133" t="s">
        <v>1367</v>
      </c>
      <c r="C102" s="76" t="s">
        <v>159</v>
      </c>
      <c r="D102" s="76" t="s">
        <v>843</v>
      </c>
      <c r="E102" s="77" t="s">
        <v>160</v>
      </c>
      <c r="F102" s="76" t="s">
        <v>33</v>
      </c>
      <c r="G102" s="76">
        <v>4596.92</v>
      </c>
      <c r="H102" s="156" t="s">
        <v>824</v>
      </c>
      <c r="I102" s="78"/>
      <c r="J102" s="78">
        <f t="shared" si="8"/>
        <v>0</v>
      </c>
      <c r="K102" s="202" cm="1">
        <f t="array" ref="K102">IFERROR(_xlfn.IFS(H102="BDI 01",J102*(1+BDI_SERVIÇO),H102="BDI 02",J102*(1+BDI_EQUIPAMENTO)),)</f>
        <v>0</v>
      </c>
    </row>
    <row r="103" spans="1:11" ht="25.5" x14ac:dyDescent="0.25">
      <c r="A103" s="186"/>
      <c r="B103" s="133" t="s">
        <v>1366</v>
      </c>
      <c r="C103" s="76" t="s">
        <v>169</v>
      </c>
      <c r="D103" s="76" t="s">
        <v>843</v>
      </c>
      <c r="E103" s="77" t="s">
        <v>170</v>
      </c>
      <c r="F103" s="76" t="s">
        <v>33</v>
      </c>
      <c r="G103" s="76">
        <v>427.84</v>
      </c>
      <c r="H103" s="156" t="s">
        <v>824</v>
      </c>
      <c r="I103" s="78"/>
      <c r="J103" s="78">
        <f t="shared" si="8"/>
        <v>0</v>
      </c>
      <c r="K103" s="202" cm="1">
        <f t="array" ref="K103">IFERROR(_xlfn.IFS(H103="BDI 01",J103*(1+BDI_SERVIÇO),H103="BDI 02",J103*(1+BDI_EQUIPAMENTO)),)</f>
        <v>0</v>
      </c>
    </row>
    <row r="104" spans="1:11" ht="25.5" x14ac:dyDescent="0.25">
      <c r="A104" s="186"/>
      <c r="B104" s="133" t="s">
        <v>1368</v>
      </c>
      <c r="C104" s="76" t="s">
        <v>1679</v>
      </c>
      <c r="D104" s="76" t="s">
        <v>843</v>
      </c>
      <c r="E104" s="77" t="s">
        <v>1680</v>
      </c>
      <c r="F104" s="76" t="s">
        <v>36</v>
      </c>
      <c r="G104" s="76">
        <v>170</v>
      </c>
      <c r="H104" s="156" t="s">
        <v>824</v>
      </c>
      <c r="I104" s="78"/>
      <c r="J104" s="78">
        <f t="shared" si="8"/>
        <v>0</v>
      </c>
      <c r="K104" s="202" cm="1">
        <f t="array" ref="K104">IFERROR(_xlfn.IFS(H104="BDI 01",J104*(1+BDI_SERVIÇO),H104="BDI 02",J104*(1+BDI_EQUIPAMENTO)),)</f>
        <v>0</v>
      </c>
    </row>
    <row r="105" spans="1:11" x14ac:dyDescent="0.25">
      <c r="A105" s="186"/>
      <c r="B105" s="133" t="s">
        <v>1369</v>
      </c>
      <c r="C105" s="76" t="s">
        <v>1278</v>
      </c>
      <c r="D105" s="76" t="s">
        <v>843</v>
      </c>
      <c r="E105" s="77" t="s">
        <v>1279</v>
      </c>
      <c r="F105" s="76" t="s">
        <v>33</v>
      </c>
      <c r="G105" s="76">
        <v>1799.88</v>
      </c>
      <c r="H105" s="156" t="s">
        <v>824</v>
      </c>
      <c r="I105" s="78"/>
      <c r="J105" s="78">
        <f t="shared" si="8"/>
        <v>0</v>
      </c>
      <c r="K105" s="202" cm="1">
        <f t="array" ref="K105">IFERROR(_xlfn.IFS(H105="BDI 01",J105*(1+BDI_SERVIÇO),H105="BDI 02",J105*(1+BDI_EQUIPAMENTO)),)</f>
        <v>0</v>
      </c>
    </row>
    <row r="106" spans="1:11" x14ac:dyDescent="0.25">
      <c r="A106" s="186"/>
      <c r="B106" s="133" t="s">
        <v>1370</v>
      </c>
      <c r="C106" s="134" t="s">
        <v>1665</v>
      </c>
      <c r="D106" s="134" t="s">
        <v>843</v>
      </c>
      <c r="E106" s="158" t="s">
        <v>1666</v>
      </c>
      <c r="F106" s="159" t="s">
        <v>36</v>
      </c>
      <c r="G106" s="76">
        <f>1100+950</f>
        <v>2050</v>
      </c>
      <c r="H106" s="156" t="s">
        <v>824</v>
      </c>
      <c r="I106" s="78"/>
      <c r="J106" s="78">
        <f t="shared" si="8"/>
        <v>0</v>
      </c>
      <c r="K106" s="202" cm="1">
        <f t="array" ref="K106">IFERROR(_xlfn.IFS(H106="BDI 01",J106*(1+BDI_SERVIÇO),H106="BDI 02",J106*(1+BDI_EQUIPAMENTO)),)</f>
        <v>0</v>
      </c>
    </row>
    <row r="107" spans="1:11" x14ac:dyDescent="0.25">
      <c r="A107" s="186"/>
      <c r="B107" s="133" t="s">
        <v>1371</v>
      </c>
      <c r="C107" s="134" t="s">
        <v>1667</v>
      </c>
      <c r="D107" s="134"/>
      <c r="E107" s="158" t="s">
        <v>1668</v>
      </c>
      <c r="F107" s="159" t="s">
        <v>36</v>
      </c>
      <c r="G107" s="76">
        <f>68*2</f>
        <v>136</v>
      </c>
      <c r="H107" s="156" t="s">
        <v>824</v>
      </c>
      <c r="I107" s="78"/>
      <c r="J107" s="78">
        <f t="shared" si="8"/>
        <v>0</v>
      </c>
      <c r="K107" s="202" cm="1">
        <f t="array" ref="K107">IFERROR(_xlfn.IFS(H107="BDI 01",J107*(1+BDI_SERVIÇO),H107="BDI 02",J107*(1+BDI_EQUIPAMENTO)),)</f>
        <v>0</v>
      </c>
    </row>
    <row r="108" spans="1:11" x14ac:dyDescent="0.25">
      <c r="A108" s="186"/>
      <c r="B108" s="133" t="s">
        <v>1372</v>
      </c>
      <c r="C108" s="76" t="s">
        <v>1702</v>
      </c>
      <c r="D108" s="76" t="s">
        <v>843</v>
      </c>
      <c r="E108" s="77" t="s">
        <v>1703</v>
      </c>
      <c r="F108" s="76" t="s">
        <v>33</v>
      </c>
      <c r="G108" s="76">
        <v>1231.48</v>
      </c>
      <c r="H108" s="156" t="s">
        <v>824</v>
      </c>
      <c r="I108" s="78"/>
      <c r="J108" s="78">
        <f t="shared" si="8"/>
        <v>0</v>
      </c>
      <c r="K108" s="202" cm="1">
        <f t="array" ref="K108">IFERROR(_xlfn.IFS(H108="BDI 01",J108*(1+BDI_SERVIÇO),H108="BDI 02",J108*(1+BDI_EQUIPAMENTO)),)</f>
        <v>0</v>
      </c>
    </row>
    <row r="109" spans="1:11" x14ac:dyDescent="0.25">
      <c r="A109" s="186"/>
      <c r="B109" s="133" t="s">
        <v>1373</v>
      </c>
      <c r="C109" s="76" t="s">
        <v>182</v>
      </c>
      <c r="D109" s="76" t="s">
        <v>843</v>
      </c>
      <c r="E109" s="77" t="s">
        <v>183</v>
      </c>
      <c r="F109" s="76" t="s">
        <v>33</v>
      </c>
      <c r="G109" s="76">
        <v>139.74</v>
      </c>
      <c r="H109" s="156" t="s">
        <v>824</v>
      </c>
      <c r="I109" s="78"/>
      <c r="J109" s="78">
        <f t="shared" si="8"/>
        <v>0</v>
      </c>
      <c r="K109" s="202" cm="1">
        <f t="array" ref="K109">IFERROR(_xlfn.IFS(H109="BDI 01",J109*(1+BDI_SERVIÇO),H109="BDI 02",J109*(1+BDI_EQUIPAMENTO)),)</f>
        <v>0</v>
      </c>
    </row>
    <row r="110" spans="1:11" x14ac:dyDescent="0.25">
      <c r="A110" s="186"/>
      <c r="B110" s="133" t="s">
        <v>1374</v>
      </c>
      <c r="C110" s="134">
        <v>13002003</v>
      </c>
      <c r="D110" s="76" t="s">
        <v>1273</v>
      </c>
      <c r="E110" s="77" t="s">
        <v>1436</v>
      </c>
      <c r="F110" s="76" t="s">
        <v>33</v>
      </c>
      <c r="G110" s="76">
        <v>952.08</v>
      </c>
      <c r="H110" s="156" t="s">
        <v>824</v>
      </c>
      <c r="I110" s="78"/>
      <c r="J110" s="78">
        <f t="shared" si="8"/>
        <v>0</v>
      </c>
      <c r="K110" s="202" cm="1">
        <f t="array" ref="K110">IFERROR(_xlfn.IFS(H110="BDI 01",J110*(1+BDI_SERVIÇO),H110="BDI 02",J110*(1+BDI_EQUIPAMENTO)),)</f>
        <v>0</v>
      </c>
    </row>
    <row r="111" spans="1:11" ht="25.5" x14ac:dyDescent="0.25">
      <c r="A111" s="186"/>
      <c r="B111" s="133" t="s">
        <v>1695</v>
      </c>
      <c r="C111" s="76" t="s">
        <v>1280</v>
      </c>
      <c r="D111" s="76" t="s">
        <v>843</v>
      </c>
      <c r="E111" s="77" t="s">
        <v>1281</v>
      </c>
      <c r="F111" s="76" t="s">
        <v>33</v>
      </c>
      <c r="G111" s="76">
        <v>45.88</v>
      </c>
      <c r="H111" s="156" t="s">
        <v>824</v>
      </c>
      <c r="I111" s="78"/>
      <c r="J111" s="78">
        <f t="shared" si="8"/>
        <v>0</v>
      </c>
      <c r="K111" s="202" cm="1">
        <f t="array" ref="K111">IFERROR(_xlfn.IFS(H111="BDI 01",J111*(1+BDI_SERVIÇO),H111="BDI 02",J111*(1+BDI_EQUIPAMENTO)),)</f>
        <v>0</v>
      </c>
    </row>
    <row r="112" spans="1:11" x14ac:dyDescent="0.25">
      <c r="A112" s="186"/>
      <c r="B112" s="133" t="s">
        <v>1375</v>
      </c>
      <c r="C112" s="76" t="s">
        <v>256</v>
      </c>
      <c r="D112" s="76" t="s">
        <v>843</v>
      </c>
      <c r="E112" s="77" t="s">
        <v>257</v>
      </c>
      <c r="F112" s="76" t="s">
        <v>33</v>
      </c>
      <c r="G112" s="76">
        <v>25.8</v>
      </c>
      <c r="H112" s="156" t="s">
        <v>824</v>
      </c>
      <c r="I112" s="78"/>
      <c r="J112" s="78">
        <f t="shared" si="8"/>
        <v>0</v>
      </c>
      <c r="K112" s="202" cm="1">
        <f t="array" ref="K112">IFERROR(_xlfn.IFS(H112="BDI 01",J112*(1+BDI_SERVIÇO),H112="BDI 02",J112*(1+BDI_EQUIPAMENTO)),)</f>
        <v>0</v>
      </c>
    </row>
    <row r="113" spans="1:11" ht="25.5" x14ac:dyDescent="0.25">
      <c r="A113" s="186"/>
      <c r="B113" s="133" t="s">
        <v>1376</v>
      </c>
      <c r="C113" s="76" t="s">
        <v>186</v>
      </c>
      <c r="D113" s="76" t="s">
        <v>843</v>
      </c>
      <c r="E113" s="77" t="s">
        <v>187</v>
      </c>
      <c r="F113" s="76" t="s">
        <v>36</v>
      </c>
      <c r="G113" s="76">
        <v>1147.6300000000001</v>
      </c>
      <c r="H113" s="156" t="s">
        <v>824</v>
      </c>
      <c r="I113" s="78"/>
      <c r="J113" s="78">
        <f t="shared" si="8"/>
        <v>0</v>
      </c>
      <c r="K113" s="202" cm="1">
        <f t="array" ref="K113">IFERROR(_xlfn.IFS(H113="BDI 01",J113*(1+BDI_SERVIÇO),H113="BDI 02",J113*(1+BDI_EQUIPAMENTO)),)</f>
        <v>0</v>
      </c>
    </row>
    <row r="114" spans="1:11" x14ac:dyDescent="0.25">
      <c r="A114" s="186"/>
      <c r="B114" s="133" t="s">
        <v>1377</v>
      </c>
      <c r="C114" s="76" t="s">
        <v>161</v>
      </c>
      <c r="D114" s="76" t="s">
        <v>843</v>
      </c>
      <c r="E114" s="77" t="s">
        <v>162</v>
      </c>
      <c r="F114" s="76" t="s">
        <v>36</v>
      </c>
      <c r="G114" s="76">
        <v>370.44</v>
      </c>
      <c r="H114" s="156" t="s">
        <v>824</v>
      </c>
      <c r="I114" s="78"/>
      <c r="J114" s="78">
        <f t="shared" si="8"/>
        <v>0</v>
      </c>
      <c r="K114" s="202" cm="1">
        <f t="array" ref="K114">IFERROR(_xlfn.IFS(H114="BDI 01",J114*(1+BDI_SERVIÇO),H114="BDI 02",J114*(1+BDI_EQUIPAMENTO)),)</f>
        <v>0</v>
      </c>
    </row>
    <row r="115" spans="1:11" ht="25.5" x14ac:dyDescent="0.25">
      <c r="A115" s="186"/>
      <c r="B115" s="133" t="s">
        <v>1378</v>
      </c>
      <c r="C115" s="76" t="s">
        <v>172</v>
      </c>
      <c r="D115" s="76" t="s">
        <v>843</v>
      </c>
      <c r="E115" s="77" t="s">
        <v>173</v>
      </c>
      <c r="F115" s="76" t="s">
        <v>33</v>
      </c>
      <c r="G115" s="76">
        <v>1710</v>
      </c>
      <c r="H115" s="156" t="s">
        <v>824</v>
      </c>
      <c r="I115" s="78"/>
      <c r="J115" s="78">
        <f t="shared" si="8"/>
        <v>0</v>
      </c>
      <c r="K115" s="202" cm="1">
        <f t="array" ref="K115">IFERROR(_xlfn.IFS(H115="BDI 01",J115*(1+BDI_SERVIÇO),H115="BDI 02",J115*(1+BDI_EQUIPAMENTO)),)</f>
        <v>0</v>
      </c>
    </row>
    <row r="116" spans="1:11" ht="25.5" x14ac:dyDescent="0.25">
      <c r="A116" s="186"/>
      <c r="B116" s="133" t="s">
        <v>1379</v>
      </c>
      <c r="C116" s="76" t="s">
        <v>175</v>
      </c>
      <c r="D116" s="76" t="s">
        <v>843</v>
      </c>
      <c r="E116" s="77" t="s">
        <v>176</v>
      </c>
      <c r="F116" s="76" t="s">
        <v>33</v>
      </c>
      <c r="G116" s="76">
        <v>77.22</v>
      </c>
      <c r="H116" s="156" t="s">
        <v>824</v>
      </c>
      <c r="I116" s="78"/>
      <c r="J116" s="78">
        <f t="shared" si="8"/>
        <v>0</v>
      </c>
      <c r="K116" s="202" cm="1">
        <f t="array" ref="K116">IFERROR(_xlfn.IFS(H116="BDI 01",J116*(1+BDI_SERVIÇO),H116="BDI 02",J116*(1+BDI_EQUIPAMENTO)),)</f>
        <v>0</v>
      </c>
    </row>
    <row r="117" spans="1:11" x14ac:dyDescent="0.25">
      <c r="A117" s="186"/>
      <c r="B117" s="133" t="s">
        <v>1380</v>
      </c>
      <c r="C117" s="76" t="s">
        <v>163</v>
      </c>
      <c r="D117" s="76" t="s">
        <v>843</v>
      </c>
      <c r="E117" s="77" t="s">
        <v>164</v>
      </c>
      <c r="F117" s="76" t="s">
        <v>36</v>
      </c>
      <c r="G117" s="76">
        <v>762.14</v>
      </c>
      <c r="H117" s="156" t="s">
        <v>824</v>
      </c>
      <c r="I117" s="78"/>
      <c r="J117" s="78">
        <f t="shared" si="8"/>
        <v>0</v>
      </c>
      <c r="K117" s="202" cm="1">
        <f t="array" ref="K117">IFERROR(_xlfn.IFS(H117="BDI 01",J117*(1+BDI_SERVIÇO),H117="BDI 02",J117*(1+BDI_EQUIPAMENTO)),)</f>
        <v>0</v>
      </c>
    </row>
    <row r="118" spans="1:11" x14ac:dyDescent="0.25">
      <c r="A118" s="186"/>
      <c r="B118" s="133" t="s">
        <v>1381</v>
      </c>
      <c r="C118" s="76" t="s">
        <v>165</v>
      </c>
      <c r="D118" s="76" t="s">
        <v>843</v>
      </c>
      <c r="E118" s="77" t="s">
        <v>166</v>
      </c>
      <c r="F118" s="76" t="s">
        <v>36</v>
      </c>
      <c r="G118" s="76">
        <v>501.07</v>
      </c>
      <c r="H118" s="156" t="s">
        <v>824</v>
      </c>
      <c r="I118" s="78"/>
      <c r="J118" s="78">
        <f t="shared" si="8"/>
        <v>0</v>
      </c>
      <c r="K118" s="202" cm="1">
        <f t="array" ref="K118">IFERROR(_xlfn.IFS(H118="BDI 01",J118*(1+BDI_SERVIÇO),H118="BDI 02",J118*(1+BDI_EQUIPAMENTO)),)</f>
        <v>0</v>
      </c>
    </row>
    <row r="119" spans="1:11" x14ac:dyDescent="0.25">
      <c r="A119" s="186"/>
      <c r="B119" s="133" t="s">
        <v>1382</v>
      </c>
      <c r="C119" s="76" t="s">
        <v>167</v>
      </c>
      <c r="D119" s="76" t="s">
        <v>843</v>
      </c>
      <c r="E119" s="77" t="s">
        <v>168</v>
      </c>
      <c r="F119" s="76" t="s">
        <v>33</v>
      </c>
      <c r="G119" s="76">
        <v>386.46</v>
      </c>
      <c r="H119" s="156" t="s">
        <v>824</v>
      </c>
      <c r="I119" s="78"/>
      <c r="J119" s="78">
        <f t="shared" si="8"/>
        <v>0</v>
      </c>
      <c r="K119" s="202" cm="1">
        <f t="array" ref="K119">IFERROR(_xlfn.IFS(H119="BDI 01",J119*(1+BDI_SERVIÇO),H119="BDI 02",J119*(1+BDI_EQUIPAMENTO)),)</f>
        <v>0</v>
      </c>
    </row>
    <row r="120" spans="1:11" x14ac:dyDescent="0.25">
      <c r="A120" s="186"/>
      <c r="B120" s="133" t="s">
        <v>1696</v>
      </c>
      <c r="C120" s="76" t="s">
        <v>178</v>
      </c>
      <c r="D120" s="76" t="s">
        <v>843</v>
      </c>
      <c r="E120" s="77" t="s">
        <v>179</v>
      </c>
      <c r="F120" s="76" t="s">
        <v>36</v>
      </c>
      <c r="G120" s="76">
        <v>142.68</v>
      </c>
      <c r="H120" s="156" t="s">
        <v>824</v>
      </c>
      <c r="I120" s="78"/>
      <c r="J120" s="78">
        <f t="shared" si="8"/>
        <v>0</v>
      </c>
      <c r="K120" s="202" cm="1">
        <f t="array" ref="K120">IFERROR(_xlfn.IFS(H120="BDI 01",J120*(1+BDI_SERVIÇO),H120="BDI 02",J120*(1+BDI_EQUIPAMENTO)),)</f>
        <v>0</v>
      </c>
    </row>
    <row r="121" spans="1:11" x14ac:dyDescent="0.25">
      <c r="A121" s="186"/>
      <c r="B121" s="133" t="s">
        <v>1697</v>
      </c>
      <c r="C121" s="76" t="s">
        <v>180</v>
      </c>
      <c r="D121" s="76" t="s">
        <v>843</v>
      </c>
      <c r="E121" s="77" t="s">
        <v>181</v>
      </c>
      <c r="F121" s="76" t="s">
        <v>36</v>
      </c>
      <c r="G121" s="76">
        <v>428.04</v>
      </c>
      <c r="H121" s="156" t="s">
        <v>824</v>
      </c>
      <c r="I121" s="78"/>
      <c r="J121" s="78">
        <f t="shared" si="8"/>
        <v>0</v>
      </c>
      <c r="K121" s="202" cm="1">
        <f t="array" ref="K121">IFERROR(_xlfn.IFS(H121="BDI 01",J121*(1+BDI_SERVIÇO),H121="BDI 02",J121*(1+BDI_EQUIPAMENTO)),)</f>
        <v>0</v>
      </c>
    </row>
    <row r="122" spans="1:11" ht="15" x14ac:dyDescent="0.25">
      <c r="A122" s="186"/>
      <c r="B122" s="135" t="s">
        <v>894</v>
      </c>
      <c r="C122" s="136"/>
      <c r="D122" s="136"/>
      <c r="E122" s="137" t="s">
        <v>833</v>
      </c>
      <c r="F122" s="136"/>
      <c r="G122" s="150"/>
      <c r="H122" s="138"/>
      <c r="I122" s="139"/>
      <c r="J122" s="140">
        <f>SUM(J123:J125)</f>
        <v>0</v>
      </c>
      <c r="K122" s="203">
        <f>SUM(K123:K125)</f>
        <v>0</v>
      </c>
    </row>
    <row r="123" spans="1:11" x14ac:dyDescent="0.25">
      <c r="A123" s="186"/>
      <c r="B123" s="133" t="s">
        <v>980</v>
      </c>
      <c r="C123" s="76" t="s">
        <v>188</v>
      </c>
      <c r="D123" s="76" t="s">
        <v>843</v>
      </c>
      <c r="E123" s="77" t="s">
        <v>189</v>
      </c>
      <c r="F123" s="76" t="s">
        <v>33</v>
      </c>
      <c r="G123" s="148">
        <v>629.99</v>
      </c>
      <c r="H123" s="156" t="s">
        <v>824</v>
      </c>
      <c r="I123" s="78"/>
      <c r="J123" s="78">
        <f t="shared" ref="J123:J125" si="9">ROUND(I123*G123,2)</f>
        <v>0</v>
      </c>
      <c r="K123" s="202" cm="1">
        <f t="array" ref="K123">IFERROR(_xlfn.IFS(H123="BDI 01",J123*(1+BDI_SERVIÇO),H123="BDI 02",J123*(1+BDI_EQUIPAMENTO)),)</f>
        <v>0</v>
      </c>
    </row>
    <row r="124" spans="1:11" x14ac:dyDescent="0.25">
      <c r="A124" s="186"/>
      <c r="B124" s="133" t="s">
        <v>994</v>
      </c>
      <c r="C124" s="76" t="s">
        <v>190</v>
      </c>
      <c r="D124" s="76" t="s">
        <v>843</v>
      </c>
      <c r="E124" s="77" t="s">
        <v>191</v>
      </c>
      <c r="F124" s="76" t="s">
        <v>33</v>
      </c>
      <c r="G124" s="76">
        <v>1790.16</v>
      </c>
      <c r="H124" s="156" t="s">
        <v>824</v>
      </c>
      <c r="I124" s="78"/>
      <c r="J124" s="78">
        <f t="shared" si="9"/>
        <v>0</v>
      </c>
      <c r="K124" s="202" cm="1">
        <f t="array" ref="K124">IFERROR(_xlfn.IFS(H124="BDI 01",J124*(1+BDI_SERVIÇO),H124="BDI 02",J124*(1+BDI_EQUIPAMENTO)),)</f>
        <v>0</v>
      </c>
    </row>
    <row r="125" spans="1:11" x14ac:dyDescent="0.25">
      <c r="A125" s="186"/>
      <c r="B125" s="133" t="s">
        <v>996</v>
      </c>
      <c r="C125" s="76" t="s">
        <v>192</v>
      </c>
      <c r="D125" s="76" t="s">
        <v>843</v>
      </c>
      <c r="E125" s="77" t="s">
        <v>193</v>
      </c>
      <c r="F125" s="76" t="s">
        <v>33</v>
      </c>
      <c r="G125" s="76">
        <v>974.23</v>
      </c>
      <c r="H125" s="156" t="s">
        <v>824</v>
      </c>
      <c r="I125" s="78"/>
      <c r="J125" s="78">
        <f t="shared" si="9"/>
        <v>0</v>
      </c>
      <c r="K125" s="202" cm="1">
        <f t="array" ref="K125">IFERROR(_xlfn.IFS(H125="BDI 01",J125*(1+BDI_SERVIÇO),H125="BDI 02",J125*(1+BDI_EQUIPAMENTO)),)</f>
        <v>0</v>
      </c>
    </row>
    <row r="126" spans="1:11" ht="15" x14ac:dyDescent="0.25">
      <c r="A126" s="186"/>
      <c r="B126" s="135" t="s">
        <v>895</v>
      </c>
      <c r="C126" s="136"/>
      <c r="D126" s="136"/>
      <c r="E126" s="137" t="s">
        <v>834</v>
      </c>
      <c r="F126" s="136"/>
      <c r="G126" s="150"/>
      <c r="H126" s="138"/>
      <c r="I126" s="139"/>
      <c r="J126" s="140">
        <f>SUM(J127:J163)</f>
        <v>0</v>
      </c>
      <c r="K126" s="203">
        <f>SUM(K127:K163)</f>
        <v>0</v>
      </c>
    </row>
    <row r="127" spans="1:11" x14ac:dyDescent="0.25">
      <c r="A127" s="186"/>
      <c r="B127" s="133" t="s">
        <v>1383</v>
      </c>
      <c r="C127" s="76" t="s">
        <v>194</v>
      </c>
      <c r="D127" s="76" t="s">
        <v>843</v>
      </c>
      <c r="E127" s="77" t="s">
        <v>195</v>
      </c>
      <c r="F127" s="76" t="s">
        <v>9</v>
      </c>
      <c r="G127" s="148">
        <v>74</v>
      </c>
      <c r="H127" s="156" t="s">
        <v>824</v>
      </c>
      <c r="I127" s="78"/>
      <c r="J127" s="78">
        <f t="shared" ref="J127:J163" si="10">ROUND(I127*G127,2)</f>
        <v>0</v>
      </c>
      <c r="K127" s="202" cm="1">
        <f t="array" ref="K127">IFERROR(_xlfn.IFS(H127="BDI 01",J127*(1+BDI_SERVIÇO),H127="BDI 02",J127*(1+BDI_EQUIPAMENTO)),)</f>
        <v>0</v>
      </c>
    </row>
    <row r="128" spans="1:11" x14ac:dyDescent="0.25">
      <c r="A128" s="186"/>
      <c r="B128" s="133" t="s">
        <v>1384</v>
      </c>
      <c r="C128" s="76" t="s">
        <v>196</v>
      </c>
      <c r="D128" s="76" t="s">
        <v>843</v>
      </c>
      <c r="E128" s="77" t="s">
        <v>197</v>
      </c>
      <c r="F128" s="76" t="s">
        <v>9</v>
      </c>
      <c r="G128" s="76">
        <v>80</v>
      </c>
      <c r="H128" s="156" t="s">
        <v>824</v>
      </c>
      <c r="I128" s="78"/>
      <c r="J128" s="78">
        <f t="shared" si="10"/>
        <v>0</v>
      </c>
      <c r="K128" s="202" cm="1">
        <f t="array" ref="K128">IFERROR(_xlfn.IFS(H128="BDI 01",J128*(1+BDI_SERVIÇO),H128="BDI 02",J128*(1+BDI_EQUIPAMENTO)),)</f>
        <v>0</v>
      </c>
    </row>
    <row r="129" spans="1:11" x14ac:dyDescent="0.25">
      <c r="A129" s="186"/>
      <c r="B129" s="133" t="s">
        <v>1385</v>
      </c>
      <c r="C129" s="76" t="s">
        <v>198</v>
      </c>
      <c r="D129" s="76" t="s">
        <v>843</v>
      </c>
      <c r="E129" s="77" t="s">
        <v>199</v>
      </c>
      <c r="F129" s="76" t="s">
        <v>9</v>
      </c>
      <c r="G129" s="76">
        <v>6</v>
      </c>
      <c r="H129" s="156" t="s">
        <v>824</v>
      </c>
      <c r="I129" s="78"/>
      <c r="J129" s="78">
        <f t="shared" si="10"/>
        <v>0</v>
      </c>
      <c r="K129" s="202" cm="1">
        <f t="array" ref="K129">IFERROR(_xlfn.IFS(H129="BDI 01",J129*(1+BDI_SERVIÇO),H129="BDI 02",J129*(1+BDI_EQUIPAMENTO)),)</f>
        <v>0</v>
      </c>
    </row>
    <row r="130" spans="1:11" x14ac:dyDescent="0.25">
      <c r="A130" s="186"/>
      <c r="B130" s="133" t="s">
        <v>1386</v>
      </c>
      <c r="C130" s="76" t="s">
        <v>1284</v>
      </c>
      <c r="D130" s="76" t="s">
        <v>843</v>
      </c>
      <c r="E130" s="77" t="s">
        <v>1285</v>
      </c>
      <c r="F130" s="76" t="s">
        <v>33</v>
      </c>
      <c r="G130" s="76">
        <v>5.79</v>
      </c>
      <c r="H130" s="156" t="s">
        <v>824</v>
      </c>
      <c r="I130" s="78"/>
      <c r="J130" s="78">
        <f t="shared" si="10"/>
        <v>0</v>
      </c>
      <c r="K130" s="202" cm="1">
        <f t="array" ref="K130">IFERROR(_xlfn.IFS(H130="BDI 01",J130*(1+BDI_SERVIÇO),H130="BDI 02",J130*(1+BDI_EQUIPAMENTO)),)</f>
        <v>0</v>
      </c>
    </row>
    <row r="131" spans="1:11" x14ac:dyDescent="0.25">
      <c r="A131" s="186"/>
      <c r="B131" s="133" t="s">
        <v>1387</v>
      </c>
      <c r="C131" s="76" t="s">
        <v>222</v>
      </c>
      <c r="D131" s="76" t="s">
        <v>843</v>
      </c>
      <c r="E131" s="77" t="s">
        <v>223</v>
      </c>
      <c r="F131" s="76" t="s">
        <v>33</v>
      </c>
      <c r="G131" s="76">
        <v>22.26</v>
      </c>
      <c r="H131" s="156" t="s">
        <v>824</v>
      </c>
      <c r="I131" s="78"/>
      <c r="J131" s="78">
        <f t="shared" si="10"/>
        <v>0</v>
      </c>
      <c r="K131" s="202" cm="1">
        <f t="array" ref="K131">IFERROR(_xlfn.IFS(H131="BDI 01",J131*(1+BDI_SERVIÇO),H131="BDI 02",J131*(1+BDI_EQUIPAMENTO)),)</f>
        <v>0</v>
      </c>
    </row>
    <row r="132" spans="1:11" x14ac:dyDescent="0.25">
      <c r="A132" s="186"/>
      <c r="B132" s="133" t="s">
        <v>1388</v>
      </c>
      <c r="C132" s="76" t="s">
        <v>906</v>
      </c>
      <c r="D132" s="76" t="s">
        <v>849</v>
      </c>
      <c r="E132" s="77" t="s">
        <v>844</v>
      </c>
      <c r="F132" s="76" t="s">
        <v>9</v>
      </c>
      <c r="G132" s="76">
        <v>4</v>
      </c>
      <c r="H132" s="156" t="s">
        <v>824</v>
      </c>
      <c r="I132" s="78"/>
      <c r="J132" s="78">
        <f t="shared" si="10"/>
        <v>0</v>
      </c>
      <c r="K132" s="202" cm="1">
        <f t="array" ref="K132">IFERROR(_xlfn.IFS(H132="BDI 01",J132*(1+BDI_SERVIÇO),H132="BDI 02",J132*(1+BDI_EQUIPAMENTO)),)</f>
        <v>0</v>
      </c>
    </row>
    <row r="133" spans="1:11" x14ac:dyDescent="0.25">
      <c r="A133" s="186"/>
      <c r="B133" s="133" t="s">
        <v>1389</v>
      </c>
      <c r="C133" s="76" t="s">
        <v>907</v>
      </c>
      <c r="D133" s="76" t="s">
        <v>849</v>
      </c>
      <c r="E133" s="77" t="s">
        <v>845</v>
      </c>
      <c r="F133" s="76" t="s">
        <v>9</v>
      </c>
      <c r="G133" s="76">
        <v>6</v>
      </c>
      <c r="H133" s="156" t="s">
        <v>824</v>
      </c>
      <c r="I133" s="78"/>
      <c r="J133" s="78">
        <f t="shared" si="10"/>
        <v>0</v>
      </c>
      <c r="K133" s="202" cm="1">
        <f t="array" ref="K133">IFERROR(_xlfn.IFS(H133="BDI 01",J133*(1+BDI_SERVIÇO),H133="BDI 02",J133*(1+BDI_EQUIPAMENTO)),)</f>
        <v>0</v>
      </c>
    </row>
    <row r="134" spans="1:11" x14ac:dyDescent="0.25">
      <c r="A134" s="186"/>
      <c r="B134" s="133" t="s">
        <v>1390</v>
      </c>
      <c r="C134" s="76" t="s">
        <v>1681</v>
      </c>
      <c r="D134" s="76" t="s">
        <v>843</v>
      </c>
      <c r="E134" s="77" t="s">
        <v>1682</v>
      </c>
      <c r="F134" s="76" t="s">
        <v>73</v>
      </c>
      <c r="G134" s="76">
        <v>630</v>
      </c>
      <c r="H134" s="156" t="s">
        <v>824</v>
      </c>
      <c r="I134" s="78"/>
      <c r="J134" s="78">
        <f t="shared" si="10"/>
        <v>0</v>
      </c>
      <c r="K134" s="202" cm="1">
        <f t="array" ref="K134">IFERROR(_xlfn.IFS(H134="BDI 01",J134*(1+BDI_SERVIÇO),H134="BDI 02",J134*(1+BDI_EQUIPAMENTO)),)</f>
        <v>0</v>
      </c>
    </row>
    <row r="135" spans="1:11" x14ac:dyDescent="0.25">
      <c r="A135" s="186"/>
      <c r="B135" s="133" t="s">
        <v>1391</v>
      </c>
      <c r="C135" s="76" t="s">
        <v>238</v>
      </c>
      <c r="D135" s="76" t="s">
        <v>843</v>
      </c>
      <c r="E135" s="77" t="s">
        <v>239</v>
      </c>
      <c r="F135" s="76" t="s">
        <v>40</v>
      </c>
      <c r="G135" s="76">
        <v>132</v>
      </c>
      <c r="H135" s="156" t="s">
        <v>824</v>
      </c>
      <c r="I135" s="78"/>
      <c r="J135" s="78">
        <f t="shared" si="10"/>
        <v>0</v>
      </c>
      <c r="K135" s="202" cm="1">
        <f t="array" ref="K135">IFERROR(_xlfn.IFS(H135="BDI 01",J135*(1+BDI_SERVIÇO),H135="BDI 02",J135*(1+BDI_EQUIPAMENTO)),)</f>
        <v>0</v>
      </c>
    </row>
    <row r="136" spans="1:11" x14ac:dyDescent="0.25">
      <c r="A136" s="186"/>
      <c r="B136" s="133" t="s">
        <v>1392</v>
      </c>
      <c r="C136" s="76" t="s">
        <v>240</v>
      </c>
      <c r="D136" s="76" t="s">
        <v>843</v>
      </c>
      <c r="E136" s="77" t="s">
        <v>241</v>
      </c>
      <c r="F136" s="76" t="s">
        <v>40</v>
      </c>
      <c r="G136" s="76">
        <v>24</v>
      </c>
      <c r="H136" s="156" t="s">
        <v>824</v>
      </c>
      <c r="I136" s="78"/>
      <c r="J136" s="78">
        <f t="shared" si="10"/>
        <v>0</v>
      </c>
      <c r="K136" s="202" cm="1">
        <f t="array" ref="K136">IFERROR(_xlfn.IFS(H136="BDI 01",J136*(1+BDI_SERVIÇO),H136="BDI 02",J136*(1+BDI_EQUIPAMENTO)),)</f>
        <v>0</v>
      </c>
    </row>
    <row r="137" spans="1:11" x14ac:dyDescent="0.25">
      <c r="A137" s="204"/>
      <c r="B137" s="133" t="s">
        <v>109</v>
      </c>
      <c r="C137" s="76" t="s">
        <v>242</v>
      </c>
      <c r="D137" s="76" t="s">
        <v>843</v>
      </c>
      <c r="E137" s="77" t="s">
        <v>243</v>
      </c>
      <c r="F137" s="76" t="s">
        <v>9</v>
      </c>
      <c r="G137" s="76">
        <v>24</v>
      </c>
      <c r="H137" s="156" t="s">
        <v>824</v>
      </c>
      <c r="I137" s="78"/>
      <c r="J137" s="78">
        <f t="shared" si="10"/>
        <v>0</v>
      </c>
      <c r="K137" s="202" cm="1">
        <f t="array" ref="K137">IFERROR(_xlfn.IFS(H137="BDI 01",J137*(1+BDI_SERVIÇO),H137="BDI 02",J137*(1+BDI_EQUIPAMENTO)),)</f>
        <v>0</v>
      </c>
    </row>
    <row r="138" spans="1:11" x14ac:dyDescent="0.25">
      <c r="A138" s="204"/>
      <c r="B138" s="133" t="s">
        <v>1393</v>
      </c>
      <c r="C138" s="76" t="s">
        <v>248</v>
      </c>
      <c r="D138" s="76" t="s">
        <v>843</v>
      </c>
      <c r="E138" s="77" t="s">
        <v>249</v>
      </c>
      <c r="F138" s="76" t="s">
        <v>9</v>
      </c>
      <c r="G138" s="76">
        <v>492</v>
      </c>
      <c r="H138" s="156" t="s">
        <v>824</v>
      </c>
      <c r="I138" s="78"/>
      <c r="J138" s="78">
        <f t="shared" si="10"/>
        <v>0</v>
      </c>
      <c r="K138" s="202" cm="1">
        <f t="array" ref="K138">IFERROR(_xlfn.IFS(H138="BDI 01",J138*(1+BDI_SERVIÇO),H138="BDI 02",J138*(1+BDI_EQUIPAMENTO)),)</f>
        <v>0</v>
      </c>
    </row>
    <row r="139" spans="1:11" x14ac:dyDescent="0.25">
      <c r="A139" s="204"/>
      <c r="B139" s="133" t="s">
        <v>1394</v>
      </c>
      <c r="C139" s="76" t="s">
        <v>260</v>
      </c>
      <c r="D139" s="76" t="s">
        <v>843</v>
      </c>
      <c r="E139" s="77" t="s">
        <v>261</v>
      </c>
      <c r="F139" s="76" t="s">
        <v>36</v>
      </c>
      <c r="G139" s="76">
        <v>10.119999999999999</v>
      </c>
      <c r="H139" s="156" t="s">
        <v>824</v>
      </c>
      <c r="I139" s="78"/>
      <c r="J139" s="78">
        <f t="shared" si="10"/>
        <v>0</v>
      </c>
      <c r="K139" s="202" cm="1">
        <f t="array" ref="K139">IFERROR(_xlfn.IFS(H139="BDI 01",J139*(1+BDI_SERVIÇO),H139="BDI 02",J139*(1+BDI_EQUIPAMENTO)),)</f>
        <v>0</v>
      </c>
    </row>
    <row r="140" spans="1:11" x14ac:dyDescent="0.25">
      <c r="A140" s="186"/>
      <c r="B140" s="133" t="s">
        <v>1395</v>
      </c>
      <c r="C140" s="76" t="s">
        <v>246</v>
      </c>
      <c r="D140" s="76" t="s">
        <v>843</v>
      </c>
      <c r="E140" s="77" t="s">
        <v>247</v>
      </c>
      <c r="F140" s="76" t="s">
        <v>40</v>
      </c>
      <c r="G140" s="76">
        <v>12</v>
      </c>
      <c r="H140" s="156" t="s">
        <v>824</v>
      </c>
      <c r="I140" s="78"/>
      <c r="J140" s="78">
        <f t="shared" si="10"/>
        <v>0</v>
      </c>
      <c r="K140" s="202" cm="1">
        <f t="array" ref="K140">IFERROR(_xlfn.IFS(H140="BDI 01",J140*(1+BDI_SERVIÇO),H140="BDI 02",J140*(1+BDI_EQUIPAMENTO)),)</f>
        <v>0</v>
      </c>
    </row>
    <row r="141" spans="1:11" x14ac:dyDescent="0.25">
      <c r="A141" s="186"/>
      <c r="B141" s="133" t="s">
        <v>1396</v>
      </c>
      <c r="C141" s="76" t="s">
        <v>200</v>
      </c>
      <c r="D141" s="76" t="s">
        <v>843</v>
      </c>
      <c r="E141" s="77" t="s">
        <v>201</v>
      </c>
      <c r="F141" s="76" t="s">
        <v>33</v>
      </c>
      <c r="G141" s="76">
        <v>6</v>
      </c>
      <c r="H141" s="156" t="s">
        <v>824</v>
      </c>
      <c r="I141" s="78"/>
      <c r="J141" s="78">
        <f t="shared" si="10"/>
        <v>0</v>
      </c>
      <c r="K141" s="202" cm="1">
        <f t="array" ref="K141">IFERROR(_xlfn.IFS(H141="BDI 01",J141*(1+BDI_SERVIÇO),H141="BDI 02",J141*(1+BDI_EQUIPAMENTO)),)</f>
        <v>0</v>
      </c>
    </row>
    <row r="142" spans="1:11" x14ac:dyDescent="0.25">
      <c r="A142" s="186"/>
      <c r="B142" s="133" t="s">
        <v>110</v>
      </c>
      <c r="C142" s="76" t="s">
        <v>202</v>
      </c>
      <c r="D142" s="76" t="s">
        <v>843</v>
      </c>
      <c r="E142" s="77" t="s">
        <v>203</v>
      </c>
      <c r="F142" s="76" t="s">
        <v>9</v>
      </c>
      <c r="G142" s="76">
        <v>12</v>
      </c>
      <c r="H142" s="156" t="s">
        <v>824</v>
      </c>
      <c r="I142" s="78"/>
      <c r="J142" s="78">
        <f t="shared" si="10"/>
        <v>0</v>
      </c>
      <c r="K142" s="202" cm="1">
        <f t="array" ref="K142">IFERROR(_xlfn.IFS(H142="BDI 01",J142*(1+BDI_SERVIÇO),H142="BDI 02",J142*(1+BDI_EQUIPAMENTO)),)</f>
        <v>0</v>
      </c>
    </row>
    <row r="143" spans="1:11" x14ac:dyDescent="0.25">
      <c r="A143" s="186"/>
      <c r="B143" s="133" t="s">
        <v>1397</v>
      </c>
      <c r="C143" s="76" t="s">
        <v>206</v>
      </c>
      <c r="D143" s="76" t="s">
        <v>843</v>
      </c>
      <c r="E143" s="77" t="s">
        <v>207</v>
      </c>
      <c r="F143" s="76" t="s">
        <v>33</v>
      </c>
      <c r="G143" s="76">
        <v>15.12</v>
      </c>
      <c r="H143" s="156" t="s">
        <v>824</v>
      </c>
      <c r="I143" s="78"/>
      <c r="J143" s="78">
        <f t="shared" si="10"/>
        <v>0</v>
      </c>
      <c r="K143" s="202" cm="1">
        <f t="array" ref="K143">IFERROR(_xlfn.IFS(H143="BDI 01",J143*(1+BDI_SERVIÇO),H143="BDI 02",J143*(1+BDI_EQUIPAMENTO)),)</f>
        <v>0</v>
      </c>
    </row>
    <row r="144" spans="1:11" x14ac:dyDescent="0.25">
      <c r="A144" s="186"/>
      <c r="B144" s="133" t="s">
        <v>115</v>
      </c>
      <c r="C144" s="76" t="s">
        <v>244</v>
      </c>
      <c r="D144" s="76" t="s">
        <v>843</v>
      </c>
      <c r="E144" s="77" t="s">
        <v>245</v>
      </c>
      <c r="F144" s="76" t="s">
        <v>9</v>
      </c>
      <c r="G144" s="76">
        <v>8</v>
      </c>
      <c r="H144" s="156" t="s">
        <v>824</v>
      </c>
      <c r="I144" s="78"/>
      <c r="J144" s="78">
        <f t="shared" si="10"/>
        <v>0</v>
      </c>
      <c r="K144" s="202" cm="1">
        <f t="array" ref="K144">IFERROR(_xlfn.IFS(H144="BDI 01",J144*(1+BDI_SERVIÇO),H144="BDI 02",J144*(1+BDI_EQUIPAMENTO)),)</f>
        <v>0</v>
      </c>
    </row>
    <row r="145" spans="1:11" x14ac:dyDescent="0.25">
      <c r="A145" s="186"/>
      <c r="B145" s="133" t="s">
        <v>1398</v>
      </c>
      <c r="C145" s="76" t="s">
        <v>220</v>
      </c>
      <c r="D145" s="76" t="s">
        <v>843</v>
      </c>
      <c r="E145" s="77" t="s">
        <v>221</v>
      </c>
      <c r="F145" s="76" t="s">
        <v>33</v>
      </c>
      <c r="G145" s="76">
        <v>15.12</v>
      </c>
      <c r="H145" s="156" t="s">
        <v>824</v>
      </c>
      <c r="I145" s="78"/>
      <c r="J145" s="78">
        <f t="shared" si="10"/>
        <v>0</v>
      </c>
      <c r="K145" s="202" cm="1">
        <f t="array" ref="K145">IFERROR(_xlfn.IFS(H145="BDI 01",J145*(1+BDI_SERVIÇO),H145="BDI 02",J145*(1+BDI_EQUIPAMENTO)),)</f>
        <v>0</v>
      </c>
    </row>
    <row r="146" spans="1:11" x14ac:dyDescent="0.25">
      <c r="A146" s="186"/>
      <c r="B146" s="133" t="s">
        <v>118</v>
      </c>
      <c r="C146" s="76" t="s">
        <v>250</v>
      </c>
      <c r="D146" s="76" t="s">
        <v>843</v>
      </c>
      <c r="E146" s="77" t="s">
        <v>251</v>
      </c>
      <c r="F146" s="76" t="s">
        <v>9</v>
      </c>
      <c r="G146" s="76">
        <v>1</v>
      </c>
      <c r="H146" s="156" t="s">
        <v>824</v>
      </c>
      <c r="I146" s="78"/>
      <c r="J146" s="78">
        <f t="shared" si="10"/>
        <v>0</v>
      </c>
      <c r="K146" s="202" cm="1">
        <f t="array" ref="K146">IFERROR(_xlfn.IFS(H146="BDI 01",J146*(1+BDI_SERVIÇO),H146="BDI 02",J146*(1+BDI_EQUIPAMENTO)),)</f>
        <v>0</v>
      </c>
    </row>
    <row r="147" spans="1:11" x14ac:dyDescent="0.25">
      <c r="A147" s="186"/>
      <c r="B147" s="133" t="s">
        <v>1399</v>
      </c>
      <c r="C147" s="76" t="s">
        <v>212</v>
      </c>
      <c r="D147" s="76" t="s">
        <v>843</v>
      </c>
      <c r="E147" s="77" t="s">
        <v>213</v>
      </c>
      <c r="F147" s="76" t="s">
        <v>33</v>
      </c>
      <c r="G147" s="76">
        <v>425.63</v>
      </c>
      <c r="H147" s="156" t="s">
        <v>824</v>
      </c>
      <c r="I147" s="78"/>
      <c r="J147" s="78">
        <f t="shared" si="10"/>
        <v>0</v>
      </c>
      <c r="K147" s="202" cm="1">
        <f t="array" ref="K147">IFERROR(_xlfn.IFS(H147="BDI 01",J147*(1+BDI_SERVIÇO),H147="BDI 02",J147*(1+BDI_EQUIPAMENTO)),)</f>
        <v>0</v>
      </c>
    </row>
    <row r="148" spans="1:11" x14ac:dyDescent="0.25">
      <c r="A148" s="186"/>
      <c r="B148" s="133" t="s">
        <v>1400</v>
      </c>
      <c r="C148" s="76" t="s">
        <v>214</v>
      </c>
      <c r="D148" s="76" t="s">
        <v>843</v>
      </c>
      <c r="E148" s="77" t="s">
        <v>215</v>
      </c>
      <c r="F148" s="76" t="s">
        <v>33</v>
      </c>
      <c r="G148" s="76">
        <v>129.91999999999999</v>
      </c>
      <c r="H148" s="156" t="s">
        <v>824</v>
      </c>
      <c r="I148" s="78"/>
      <c r="J148" s="78">
        <f t="shared" si="10"/>
        <v>0</v>
      </c>
      <c r="K148" s="202" cm="1">
        <f t="array" ref="K148">IFERROR(_xlfn.IFS(H148="BDI 01",J148*(1+BDI_SERVIÇO),H148="BDI 02",J148*(1+BDI_EQUIPAMENTO)),)</f>
        <v>0</v>
      </c>
    </row>
    <row r="149" spans="1:11" x14ac:dyDescent="0.25">
      <c r="A149" s="186"/>
      <c r="B149" s="133" t="s">
        <v>1401</v>
      </c>
      <c r="C149" s="76" t="s">
        <v>216</v>
      </c>
      <c r="D149" s="76" t="s">
        <v>843</v>
      </c>
      <c r="E149" s="77" t="s">
        <v>217</v>
      </c>
      <c r="F149" s="76" t="s">
        <v>33</v>
      </c>
      <c r="G149" s="76">
        <v>244.8</v>
      </c>
      <c r="H149" s="156" t="s">
        <v>824</v>
      </c>
      <c r="I149" s="78"/>
      <c r="J149" s="78">
        <f t="shared" si="10"/>
        <v>0</v>
      </c>
      <c r="K149" s="202" cm="1">
        <f t="array" ref="K149">IFERROR(_xlfn.IFS(H149="BDI 01",J149*(1+BDI_SERVIÇO),H149="BDI 02",J149*(1+BDI_EQUIPAMENTO)),)</f>
        <v>0</v>
      </c>
    </row>
    <row r="150" spans="1:11" x14ac:dyDescent="0.25">
      <c r="A150" s="186"/>
      <c r="B150" s="133" t="s">
        <v>1402</v>
      </c>
      <c r="C150" s="76" t="s">
        <v>218</v>
      </c>
      <c r="D150" s="76" t="s">
        <v>843</v>
      </c>
      <c r="E150" s="77" t="s">
        <v>219</v>
      </c>
      <c r="F150" s="76" t="s">
        <v>33</v>
      </c>
      <c r="G150" s="76">
        <v>368.3</v>
      </c>
      <c r="H150" s="156" t="s">
        <v>824</v>
      </c>
      <c r="I150" s="78"/>
      <c r="J150" s="78">
        <f t="shared" si="10"/>
        <v>0</v>
      </c>
      <c r="K150" s="202" cm="1">
        <f t="array" ref="K150">IFERROR(_xlfn.IFS(H150="BDI 01",J150*(1+BDI_SERVIÇO),H150="BDI 02",J150*(1+BDI_EQUIPAMENTO)),)</f>
        <v>0</v>
      </c>
    </row>
    <row r="151" spans="1:11" x14ac:dyDescent="0.25">
      <c r="A151" s="186"/>
      <c r="B151" s="133" t="s">
        <v>1403</v>
      </c>
      <c r="C151" s="76" t="s">
        <v>1282</v>
      </c>
      <c r="D151" s="76" t="s">
        <v>843</v>
      </c>
      <c r="E151" s="77" t="s">
        <v>1283</v>
      </c>
      <c r="F151" s="76" t="s">
        <v>33</v>
      </c>
      <c r="G151" s="76">
        <v>328.9</v>
      </c>
      <c r="H151" s="156" t="s">
        <v>824</v>
      </c>
      <c r="I151" s="78"/>
      <c r="J151" s="78">
        <f t="shared" si="10"/>
        <v>0</v>
      </c>
      <c r="K151" s="202" cm="1">
        <f t="array" ref="K151">IFERROR(_xlfn.IFS(H151="BDI 01",J151*(1+BDI_SERVIÇO),H151="BDI 02",J151*(1+BDI_EQUIPAMENTO)),)</f>
        <v>0</v>
      </c>
    </row>
    <row r="152" spans="1:11" x14ac:dyDescent="0.25">
      <c r="A152" s="186"/>
      <c r="B152" s="133" t="s">
        <v>1404</v>
      </c>
      <c r="C152" s="76" t="s">
        <v>226</v>
      </c>
      <c r="D152" s="76" t="s">
        <v>843</v>
      </c>
      <c r="E152" s="77" t="s">
        <v>227</v>
      </c>
      <c r="F152" s="76" t="s">
        <v>33</v>
      </c>
      <c r="G152" s="76">
        <v>6</v>
      </c>
      <c r="H152" s="156" t="s">
        <v>824</v>
      </c>
      <c r="I152" s="78"/>
      <c r="J152" s="78">
        <f t="shared" si="10"/>
        <v>0</v>
      </c>
      <c r="K152" s="202" cm="1">
        <f t="array" ref="K152">IFERROR(_xlfn.IFS(H152="BDI 01",J152*(1+BDI_SERVIÇO),H152="BDI 02",J152*(1+BDI_EQUIPAMENTO)),)</f>
        <v>0</v>
      </c>
    </row>
    <row r="153" spans="1:11" x14ac:dyDescent="0.25">
      <c r="A153" s="186"/>
      <c r="B153" s="133" t="s">
        <v>1405</v>
      </c>
      <c r="C153" s="76" t="s">
        <v>204</v>
      </c>
      <c r="D153" s="76" t="s">
        <v>843</v>
      </c>
      <c r="E153" s="77" t="s">
        <v>205</v>
      </c>
      <c r="F153" s="76" t="s">
        <v>33</v>
      </c>
      <c r="G153" s="76">
        <v>28.12</v>
      </c>
      <c r="H153" s="156" t="s">
        <v>824</v>
      </c>
      <c r="I153" s="78"/>
      <c r="J153" s="78">
        <f t="shared" si="10"/>
        <v>0</v>
      </c>
      <c r="K153" s="202" cm="1">
        <f t="array" ref="K153">IFERROR(_xlfn.IFS(H153="BDI 01",J153*(1+BDI_SERVIÇO),H153="BDI 02",J153*(1+BDI_EQUIPAMENTO)),)</f>
        <v>0</v>
      </c>
    </row>
    <row r="154" spans="1:11" x14ac:dyDescent="0.25">
      <c r="A154" s="186"/>
      <c r="B154" s="133" t="s">
        <v>1406</v>
      </c>
      <c r="C154" s="76" t="s">
        <v>224</v>
      </c>
      <c r="D154" s="76" t="s">
        <v>843</v>
      </c>
      <c r="E154" s="77" t="s">
        <v>225</v>
      </c>
      <c r="F154" s="76" t="s">
        <v>33</v>
      </c>
      <c r="G154" s="76">
        <v>942.06</v>
      </c>
      <c r="H154" s="156" t="s">
        <v>824</v>
      </c>
      <c r="I154" s="78"/>
      <c r="J154" s="78">
        <f t="shared" si="10"/>
        <v>0</v>
      </c>
      <c r="K154" s="202" cm="1">
        <f t="array" ref="K154">IFERROR(_xlfn.IFS(H154="BDI 01",J154*(1+BDI_SERVIÇO),H154="BDI 02",J154*(1+BDI_EQUIPAMENTO)),)</f>
        <v>0</v>
      </c>
    </row>
    <row r="155" spans="1:11" x14ac:dyDescent="0.25">
      <c r="A155" s="186"/>
      <c r="B155" s="133" t="s">
        <v>1407</v>
      </c>
      <c r="C155" s="76" t="s">
        <v>274</v>
      </c>
      <c r="D155" s="76" t="s">
        <v>843</v>
      </c>
      <c r="E155" s="77" t="s">
        <v>275</v>
      </c>
      <c r="F155" s="76" t="s">
        <v>33</v>
      </c>
      <c r="G155" s="76">
        <v>1168.6500000000001</v>
      </c>
      <c r="H155" s="156" t="s">
        <v>824</v>
      </c>
      <c r="I155" s="78"/>
      <c r="J155" s="78">
        <f t="shared" si="10"/>
        <v>0</v>
      </c>
      <c r="K155" s="202" cm="1">
        <f t="array" ref="K155">IFERROR(_xlfn.IFS(H155="BDI 01",J155*(1+BDI_SERVIÇO),H155="BDI 02",J155*(1+BDI_EQUIPAMENTO)),)</f>
        <v>0</v>
      </c>
    </row>
    <row r="156" spans="1:11" x14ac:dyDescent="0.25">
      <c r="A156" s="186"/>
      <c r="B156" s="133" t="s">
        <v>1408</v>
      </c>
      <c r="C156" s="76" t="s">
        <v>228</v>
      </c>
      <c r="D156" s="76" t="s">
        <v>843</v>
      </c>
      <c r="E156" s="77" t="s">
        <v>229</v>
      </c>
      <c r="F156" s="76" t="s">
        <v>33</v>
      </c>
      <c r="G156" s="76">
        <v>47.52</v>
      </c>
      <c r="H156" s="156" t="s">
        <v>824</v>
      </c>
      <c r="I156" s="78"/>
      <c r="J156" s="78">
        <f t="shared" si="10"/>
        <v>0</v>
      </c>
      <c r="K156" s="202" cm="1">
        <f t="array" ref="K156">IFERROR(_xlfn.IFS(H156="BDI 01",J156*(1+BDI_SERVIÇO),H156="BDI 02",J156*(1+BDI_EQUIPAMENTO)),)</f>
        <v>0</v>
      </c>
    </row>
    <row r="157" spans="1:11" x14ac:dyDescent="0.25">
      <c r="A157" s="186"/>
      <c r="B157" s="133" t="s">
        <v>1409</v>
      </c>
      <c r="C157" s="76" t="s">
        <v>210</v>
      </c>
      <c r="D157" s="76" t="s">
        <v>843</v>
      </c>
      <c r="E157" s="77" t="s">
        <v>211</v>
      </c>
      <c r="F157" s="76" t="s">
        <v>36</v>
      </c>
      <c r="G157" s="76">
        <v>231</v>
      </c>
      <c r="H157" s="156" t="s">
        <v>824</v>
      </c>
      <c r="I157" s="78"/>
      <c r="J157" s="78">
        <f t="shared" si="10"/>
        <v>0</v>
      </c>
      <c r="K157" s="202" cm="1">
        <f t="array" ref="K157">IFERROR(_xlfn.IFS(H157="BDI 01",J157*(1+BDI_SERVIÇO),H157="BDI 02",J157*(1+BDI_EQUIPAMENTO)),)</f>
        <v>0</v>
      </c>
    </row>
    <row r="158" spans="1:11" x14ac:dyDescent="0.25">
      <c r="A158" s="186"/>
      <c r="B158" s="133" t="s">
        <v>1410</v>
      </c>
      <c r="C158" s="76" t="s">
        <v>230</v>
      </c>
      <c r="D158" s="76" t="s">
        <v>843</v>
      </c>
      <c r="E158" s="77" t="s">
        <v>231</v>
      </c>
      <c r="F158" s="76" t="s">
        <v>36</v>
      </c>
      <c r="G158" s="76">
        <v>103.62</v>
      </c>
      <c r="H158" s="156" t="s">
        <v>824</v>
      </c>
      <c r="I158" s="78"/>
      <c r="J158" s="78">
        <f t="shared" si="10"/>
        <v>0</v>
      </c>
      <c r="K158" s="202" cm="1">
        <f t="array" ref="K158">IFERROR(_xlfn.IFS(H158="BDI 01",J158*(1+BDI_SERVIÇO),H158="BDI 02",J158*(1+BDI_EQUIPAMENTO)),)</f>
        <v>0</v>
      </c>
    </row>
    <row r="159" spans="1:11" x14ac:dyDescent="0.25">
      <c r="A159" s="186"/>
      <c r="B159" s="133" t="s">
        <v>1411</v>
      </c>
      <c r="C159" s="76" t="s">
        <v>236</v>
      </c>
      <c r="D159" s="76" t="s">
        <v>843</v>
      </c>
      <c r="E159" s="77" t="s">
        <v>237</v>
      </c>
      <c r="F159" s="76" t="s">
        <v>36</v>
      </c>
      <c r="G159" s="76">
        <v>76.430000000000007</v>
      </c>
      <c r="H159" s="156" t="s">
        <v>824</v>
      </c>
      <c r="I159" s="78"/>
      <c r="J159" s="78">
        <f t="shared" si="10"/>
        <v>0</v>
      </c>
      <c r="K159" s="202" cm="1">
        <f t="array" ref="K159">IFERROR(_xlfn.IFS(H159="BDI 01",J159*(1+BDI_SERVIÇO),H159="BDI 02",J159*(1+BDI_EQUIPAMENTO)),)</f>
        <v>0</v>
      </c>
    </row>
    <row r="160" spans="1:11" x14ac:dyDescent="0.25">
      <c r="A160" s="186"/>
      <c r="B160" s="133" t="s">
        <v>1412</v>
      </c>
      <c r="C160" s="76" t="s">
        <v>208</v>
      </c>
      <c r="D160" s="76" t="s">
        <v>843</v>
      </c>
      <c r="E160" s="77" t="s">
        <v>209</v>
      </c>
      <c r="F160" s="76" t="s">
        <v>36</v>
      </c>
      <c r="G160" s="76">
        <v>12</v>
      </c>
      <c r="H160" s="156" t="s">
        <v>824</v>
      </c>
      <c r="I160" s="78"/>
      <c r="J160" s="78">
        <f t="shared" si="10"/>
        <v>0</v>
      </c>
      <c r="K160" s="202" cm="1">
        <f t="array" ref="K160">IFERROR(_xlfn.IFS(H160="BDI 01",J160*(1+BDI_SERVIÇO),H160="BDI 02",J160*(1+BDI_EQUIPAMENTO)),)</f>
        <v>0</v>
      </c>
    </row>
    <row r="161" spans="1:11" x14ac:dyDescent="0.25">
      <c r="A161" s="186"/>
      <c r="B161" s="133" t="s">
        <v>1413</v>
      </c>
      <c r="C161" s="76" t="s">
        <v>232</v>
      </c>
      <c r="D161" s="76" t="s">
        <v>843</v>
      </c>
      <c r="E161" s="77" t="s">
        <v>233</v>
      </c>
      <c r="F161" s="76" t="s">
        <v>36</v>
      </c>
      <c r="G161" s="76">
        <v>553.55999999999995</v>
      </c>
      <c r="H161" s="156" t="s">
        <v>824</v>
      </c>
      <c r="I161" s="78"/>
      <c r="J161" s="78">
        <f t="shared" si="10"/>
        <v>0</v>
      </c>
      <c r="K161" s="202" cm="1">
        <f t="array" ref="K161">IFERROR(_xlfn.IFS(H161="BDI 01",J161*(1+BDI_SERVIÇO),H161="BDI 02",J161*(1+BDI_EQUIPAMENTO)),)</f>
        <v>0</v>
      </c>
    </row>
    <row r="162" spans="1:11" x14ac:dyDescent="0.25">
      <c r="A162" s="186"/>
      <c r="B162" s="133" t="s">
        <v>1414</v>
      </c>
      <c r="C162" s="76" t="s">
        <v>234</v>
      </c>
      <c r="D162" s="76" t="s">
        <v>843</v>
      </c>
      <c r="E162" s="77" t="s">
        <v>235</v>
      </c>
      <c r="F162" s="76" t="s">
        <v>36</v>
      </c>
      <c r="G162" s="76">
        <v>281.87</v>
      </c>
      <c r="H162" s="156" t="s">
        <v>824</v>
      </c>
      <c r="I162" s="78"/>
      <c r="J162" s="78">
        <f t="shared" si="10"/>
        <v>0</v>
      </c>
      <c r="K162" s="202" cm="1">
        <f t="array" ref="K162">IFERROR(_xlfn.IFS(H162="BDI 01",J162*(1+BDI_SERVIÇO),H162="BDI 02",J162*(1+BDI_EQUIPAMENTO)),)</f>
        <v>0</v>
      </c>
    </row>
    <row r="163" spans="1:11" x14ac:dyDescent="0.25">
      <c r="A163" s="186"/>
      <c r="B163" s="133" t="s">
        <v>1709</v>
      </c>
      <c r="C163" s="76" t="s">
        <v>184</v>
      </c>
      <c r="D163" s="76" t="str">
        <f>$D$161</f>
        <v>CDHU</v>
      </c>
      <c r="E163" s="77" t="s">
        <v>185</v>
      </c>
      <c r="F163" s="76" t="s">
        <v>33</v>
      </c>
      <c r="G163" s="76">
        <v>529.42999999999995</v>
      </c>
      <c r="H163" s="156" t="s">
        <v>824</v>
      </c>
      <c r="I163" s="78"/>
      <c r="J163" s="78">
        <f t="shared" si="10"/>
        <v>0</v>
      </c>
      <c r="K163" s="202" cm="1">
        <f t="array" ref="K163">IFERROR(_xlfn.IFS(H163="BDI 01",J163*(1+BDI_SERVIÇO),H163="BDI 02",J163*(1+BDI_EQUIPAMENTO)),)</f>
        <v>0</v>
      </c>
    </row>
    <row r="164" spans="1:11" ht="15" x14ac:dyDescent="0.25">
      <c r="A164" s="186"/>
      <c r="B164" s="135" t="s">
        <v>896</v>
      </c>
      <c r="C164" s="136"/>
      <c r="D164" s="136"/>
      <c r="E164" s="137" t="s">
        <v>846</v>
      </c>
      <c r="F164" s="136"/>
      <c r="G164" s="150"/>
      <c r="H164" s="138"/>
      <c r="I164" s="139"/>
      <c r="J164" s="140">
        <f>SUM(J165:J175)</f>
        <v>0</v>
      </c>
      <c r="K164" s="203">
        <f>SUM(K165:K175)</f>
        <v>0</v>
      </c>
    </row>
    <row r="165" spans="1:11" x14ac:dyDescent="0.25">
      <c r="A165" s="186"/>
      <c r="B165" s="133" t="s">
        <v>997</v>
      </c>
      <c r="C165" s="134">
        <v>11001001</v>
      </c>
      <c r="D165" s="76" t="s">
        <v>1273</v>
      </c>
      <c r="E165" s="77" t="s">
        <v>1437</v>
      </c>
      <c r="F165" s="76" t="s">
        <v>33</v>
      </c>
      <c r="G165" s="148">
        <v>4711.83</v>
      </c>
      <c r="H165" s="156" t="s">
        <v>824</v>
      </c>
      <c r="I165" s="78"/>
      <c r="J165" s="78">
        <f t="shared" ref="J165:J175" si="11">ROUND(I165*G165,2)</f>
        <v>0</v>
      </c>
      <c r="K165" s="202" cm="1">
        <f t="array" ref="K165">IFERROR(_xlfn.IFS(H165="BDI 01",J165*(1+BDI_SERVIÇO),H165="BDI 02",J165*(1+BDI_EQUIPAMENTO)),)</f>
        <v>0</v>
      </c>
    </row>
    <row r="166" spans="1:11" x14ac:dyDescent="0.25">
      <c r="A166" s="186"/>
      <c r="B166" s="133" t="s">
        <v>1004</v>
      </c>
      <c r="C166" s="134">
        <v>11001009</v>
      </c>
      <c r="D166" s="76" t="s">
        <v>1273</v>
      </c>
      <c r="E166" s="77" t="s">
        <v>1438</v>
      </c>
      <c r="F166" s="76" t="s">
        <v>33</v>
      </c>
      <c r="G166" s="76">
        <v>2599.5</v>
      </c>
      <c r="H166" s="156" t="s">
        <v>824</v>
      </c>
      <c r="I166" s="78"/>
      <c r="J166" s="78">
        <f t="shared" si="11"/>
        <v>0</v>
      </c>
      <c r="K166" s="202" cm="1">
        <f t="array" ref="K166">IFERROR(_xlfn.IFS(H166="BDI 01",J166*(1+BDI_SERVIÇO),H166="BDI 02",J166*(1+BDI_EQUIPAMENTO)),)</f>
        <v>0</v>
      </c>
    </row>
    <row r="167" spans="1:11" x14ac:dyDescent="0.25">
      <c r="A167" s="186"/>
      <c r="B167" s="133" t="s">
        <v>1005</v>
      </c>
      <c r="C167" s="134">
        <v>11001013</v>
      </c>
      <c r="D167" s="76" t="s">
        <v>1273</v>
      </c>
      <c r="E167" s="77" t="s">
        <v>1439</v>
      </c>
      <c r="F167" s="76" t="s">
        <v>33</v>
      </c>
      <c r="G167" s="76">
        <v>2125.6999999999998</v>
      </c>
      <c r="H167" s="156" t="s">
        <v>824</v>
      </c>
      <c r="I167" s="78"/>
      <c r="J167" s="78">
        <f t="shared" si="11"/>
        <v>0</v>
      </c>
      <c r="K167" s="202" cm="1">
        <f t="array" ref="K167">IFERROR(_xlfn.IFS(H167="BDI 01",J167*(1+BDI_SERVIÇO),H167="BDI 02",J167*(1+BDI_EQUIPAMENTO)),)</f>
        <v>0</v>
      </c>
    </row>
    <row r="168" spans="1:11" x14ac:dyDescent="0.25">
      <c r="A168" s="186"/>
      <c r="B168" s="133" t="s">
        <v>1003</v>
      </c>
      <c r="C168" s="76" t="s">
        <v>908</v>
      </c>
      <c r="D168" s="76" t="s">
        <v>849</v>
      </c>
      <c r="E168" s="77" t="s">
        <v>847</v>
      </c>
      <c r="F168" s="76" t="s">
        <v>33</v>
      </c>
      <c r="G168" s="76">
        <v>473.79</v>
      </c>
      <c r="H168" s="156" t="s">
        <v>824</v>
      </c>
      <c r="I168" s="78"/>
      <c r="J168" s="78">
        <f t="shared" si="11"/>
        <v>0</v>
      </c>
      <c r="K168" s="202" cm="1">
        <f t="array" ref="K168">IFERROR(_xlfn.IFS(H168="BDI 01",J168*(1+BDI_SERVIÇO),H168="BDI 02",J168*(1+BDI_EQUIPAMENTO)),)</f>
        <v>0</v>
      </c>
    </row>
    <row r="169" spans="1:11" x14ac:dyDescent="0.25">
      <c r="A169" s="186"/>
      <c r="B169" s="133" t="s">
        <v>1006</v>
      </c>
      <c r="C169" s="76" t="s">
        <v>298</v>
      </c>
      <c r="D169" s="76" t="s">
        <v>843</v>
      </c>
      <c r="E169" s="77" t="s">
        <v>299</v>
      </c>
      <c r="F169" s="76" t="s">
        <v>33</v>
      </c>
      <c r="G169" s="76">
        <v>629.99</v>
      </c>
      <c r="H169" s="156" t="s">
        <v>824</v>
      </c>
      <c r="I169" s="78"/>
      <c r="J169" s="78">
        <f t="shared" si="11"/>
        <v>0</v>
      </c>
      <c r="K169" s="202" cm="1">
        <f t="array" ref="K169">IFERROR(_xlfn.IFS(H169="BDI 01",J169*(1+BDI_SERVIÇO),H169="BDI 02",J169*(1+BDI_EQUIPAMENTO)),)</f>
        <v>0</v>
      </c>
    </row>
    <row r="170" spans="1:11" x14ac:dyDescent="0.25">
      <c r="A170" s="186"/>
      <c r="B170" s="133" t="s">
        <v>1007</v>
      </c>
      <c r="C170" s="76" t="s">
        <v>300</v>
      </c>
      <c r="D170" s="76" t="s">
        <v>843</v>
      </c>
      <c r="E170" s="77" t="s">
        <v>301</v>
      </c>
      <c r="F170" s="76" t="s">
        <v>33</v>
      </c>
      <c r="G170" s="76">
        <v>4305</v>
      </c>
      <c r="H170" s="156" t="s">
        <v>824</v>
      </c>
      <c r="I170" s="78"/>
      <c r="J170" s="78">
        <f t="shared" si="11"/>
        <v>0</v>
      </c>
      <c r="K170" s="202" cm="1">
        <f t="array" ref="K170">IFERROR(_xlfn.IFS(H170="BDI 01",J170*(1+BDI_SERVIÇO),H170="BDI 02",J170*(1+BDI_EQUIPAMENTO)),)</f>
        <v>0</v>
      </c>
    </row>
    <row r="171" spans="1:11" x14ac:dyDescent="0.25">
      <c r="A171" s="186"/>
      <c r="B171" s="133" t="s">
        <v>1008</v>
      </c>
      <c r="C171" s="76" t="s">
        <v>306</v>
      </c>
      <c r="D171" s="76" t="s">
        <v>843</v>
      </c>
      <c r="E171" s="77" t="s">
        <v>307</v>
      </c>
      <c r="F171" s="76" t="s">
        <v>33</v>
      </c>
      <c r="G171" s="76">
        <v>4305</v>
      </c>
      <c r="H171" s="156" t="s">
        <v>824</v>
      </c>
      <c r="I171" s="78"/>
      <c r="J171" s="78">
        <f t="shared" si="11"/>
        <v>0</v>
      </c>
      <c r="K171" s="202" cm="1">
        <f t="array" ref="K171">IFERROR(_xlfn.IFS(H171="BDI 01",J171*(1+BDI_SERVIÇO),H171="BDI 02",J171*(1+BDI_EQUIPAMENTO)),)</f>
        <v>0</v>
      </c>
    </row>
    <row r="172" spans="1:11" x14ac:dyDescent="0.25">
      <c r="A172" s="186"/>
      <c r="B172" s="133" t="s">
        <v>1009</v>
      </c>
      <c r="C172" s="76" t="s">
        <v>308</v>
      </c>
      <c r="D172" s="76" t="s">
        <v>843</v>
      </c>
      <c r="E172" s="77" t="s">
        <v>309</v>
      </c>
      <c r="F172" s="76" t="s">
        <v>33</v>
      </c>
      <c r="G172" s="76">
        <v>4305</v>
      </c>
      <c r="H172" s="156" t="s">
        <v>824</v>
      </c>
      <c r="I172" s="78"/>
      <c r="J172" s="78">
        <f t="shared" si="11"/>
        <v>0</v>
      </c>
      <c r="K172" s="202" cm="1">
        <f t="array" ref="K172">IFERROR(_xlfn.IFS(H172="BDI 01",J172*(1+BDI_SERVIÇO),H172="BDI 02",J172*(1+BDI_EQUIPAMENTO)),)</f>
        <v>0</v>
      </c>
    </row>
    <row r="173" spans="1:11" x14ac:dyDescent="0.25">
      <c r="A173" s="186"/>
      <c r="B173" s="133" t="s">
        <v>1010</v>
      </c>
      <c r="C173" s="134">
        <v>15001036</v>
      </c>
      <c r="D173" s="76" t="s">
        <v>1273</v>
      </c>
      <c r="E173" s="77" t="s">
        <v>1440</v>
      </c>
      <c r="F173" s="76" t="s">
        <v>33</v>
      </c>
      <c r="G173" s="76">
        <v>1388.06</v>
      </c>
      <c r="H173" s="156" t="s">
        <v>824</v>
      </c>
      <c r="I173" s="78"/>
      <c r="J173" s="78">
        <f t="shared" si="11"/>
        <v>0</v>
      </c>
      <c r="K173" s="202" cm="1">
        <f t="array" ref="K173">IFERROR(_xlfn.IFS(H173="BDI 01",J173*(1+BDI_SERVIÇO),H173="BDI 02",J173*(1+BDI_EQUIPAMENTO)),)</f>
        <v>0</v>
      </c>
    </row>
    <row r="174" spans="1:11" x14ac:dyDescent="0.25">
      <c r="A174" s="186"/>
      <c r="B174" s="133" t="s">
        <v>1011</v>
      </c>
      <c r="C174" s="134" t="s">
        <v>1663</v>
      </c>
      <c r="D174" s="1" t="s">
        <v>843</v>
      </c>
      <c r="E174" s="158" t="s">
        <v>1664</v>
      </c>
      <c r="F174" s="159" t="s">
        <v>73</v>
      </c>
      <c r="G174" s="76">
        <f>G95</f>
        <v>19896.8</v>
      </c>
      <c r="H174" s="156" t="s">
        <v>824</v>
      </c>
      <c r="I174" s="78"/>
      <c r="J174" s="78">
        <f t="shared" si="11"/>
        <v>0</v>
      </c>
      <c r="K174" s="202" cm="1">
        <f t="array" ref="K174">IFERROR(_xlfn.IFS(H174="BDI 01",J174*(1+BDI_SERVIÇO),H174="BDI 02",J174*(1+BDI_EQUIPAMENTO)),)</f>
        <v>0</v>
      </c>
    </row>
    <row r="175" spans="1:11" x14ac:dyDescent="0.25">
      <c r="A175" s="186"/>
      <c r="B175" s="133" t="s">
        <v>1710</v>
      </c>
      <c r="C175" s="76" t="s">
        <v>302</v>
      </c>
      <c r="D175" s="76" t="s">
        <v>843</v>
      </c>
      <c r="E175" s="77" t="s">
        <v>303</v>
      </c>
      <c r="F175" s="76" t="s">
        <v>33</v>
      </c>
      <c r="G175" s="76">
        <v>925.93</v>
      </c>
      <c r="H175" s="156" t="s">
        <v>824</v>
      </c>
      <c r="I175" s="78"/>
      <c r="J175" s="78">
        <f t="shared" si="11"/>
        <v>0</v>
      </c>
      <c r="K175" s="202" cm="1">
        <f t="array" ref="K175">IFERROR(_xlfn.IFS(H175="BDI 01",J175*(1+BDI_SERVIÇO),H175="BDI 02",J175*(1+BDI_EQUIPAMENTO)),)</f>
        <v>0</v>
      </c>
    </row>
    <row r="176" spans="1:11" ht="15" x14ac:dyDescent="0.25">
      <c r="A176" s="186"/>
      <c r="B176" s="135" t="s">
        <v>897</v>
      </c>
      <c r="C176" s="136"/>
      <c r="D176" s="136"/>
      <c r="E176" s="137" t="s">
        <v>835</v>
      </c>
      <c r="F176" s="136"/>
      <c r="G176" s="150"/>
      <c r="H176" s="138"/>
      <c r="I176" s="139"/>
      <c r="J176" s="140">
        <f>SUM(J177:J307)</f>
        <v>0</v>
      </c>
      <c r="K176" s="203">
        <f>SUM(K177:K307)</f>
        <v>0</v>
      </c>
    </row>
    <row r="177" spans="1:11" x14ac:dyDescent="0.25">
      <c r="A177" s="186"/>
      <c r="B177" s="133" t="s">
        <v>1012</v>
      </c>
      <c r="C177" s="76" t="s">
        <v>414</v>
      </c>
      <c r="D177" s="76" t="s">
        <v>843</v>
      </c>
      <c r="E177" s="77" t="s">
        <v>415</v>
      </c>
      <c r="F177" s="76" t="s">
        <v>36</v>
      </c>
      <c r="G177" s="148">
        <v>58699.5</v>
      </c>
      <c r="H177" s="156" t="s">
        <v>824</v>
      </c>
      <c r="I177" s="78"/>
      <c r="J177" s="78">
        <f t="shared" ref="J177:J240" si="12">ROUND(I177*G177,2)</f>
        <v>0</v>
      </c>
      <c r="K177" s="202" cm="1">
        <f t="array" ref="K177">IFERROR(_xlfn.IFS(H177="BDI 01",J177*(1+BDI_SERVIÇO),H177="BDI 02",J177*(1+BDI_EQUIPAMENTO)),)</f>
        <v>0</v>
      </c>
    </row>
    <row r="178" spans="1:11" x14ac:dyDescent="0.25">
      <c r="A178" s="186"/>
      <c r="B178" s="133" t="s">
        <v>1014</v>
      </c>
      <c r="C178" s="76" t="s">
        <v>416</v>
      </c>
      <c r="D178" s="76" t="s">
        <v>843</v>
      </c>
      <c r="E178" s="77" t="s">
        <v>417</v>
      </c>
      <c r="F178" s="76" t="s">
        <v>36</v>
      </c>
      <c r="G178" s="76">
        <f>29349.74*1.4</f>
        <v>41089.635999999999</v>
      </c>
      <c r="H178" s="156" t="s">
        <v>824</v>
      </c>
      <c r="I178" s="78"/>
      <c r="J178" s="78">
        <f t="shared" si="12"/>
        <v>0</v>
      </c>
      <c r="K178" s="202" cm="1">
        <f t="array" ref="K178">IFERROR(_xlfn.IFS(H178="BDI 01",J178*(1+BDI_SERVIÇO),H178="BDI 02",J178*(1+BDI_EQUIPAMENTO)),)</f>
        <v>0</v>
      </c>
    </row>
    <row r="179" spans="1:11" x14ac:dyDescent="0.25">
      <c r="A179" s="186"/>
      <c r="B179" s="133" t="s">
        <v>999</v>
      </c>
      <c r="C179" s="76" t="s">
        <v>418</v>
      </c>
      <c r="D179" s="76" t="s">
        <v>843</v>
      </c>
      <c r="E179" s="77" t="s">
        <v>419</v>
      </c>
      <c r="F179" s="76" t="s">
        <v>36</v>
      </c>
      <c r="G179" s="76">
        <f>14674.87*1.4</f>
        <v>20544.817999999999</v>
      </c>
      <c r="H179" s="156" t="s">
        <v>824</v>
      </c>
      <c r="I179" s="78"/>
      <c r="J179" s="78">
        <f t="shared" si="12"/>
        <v>0</v>
      </c>
      <c r="K179" s="202" cm="1">
        <f t="array" ref="K179">IFERROR(_xlfn.IFS(H179="BDI 01",J179*(1+BDI_SERVIÇO),H179="BDI 02",J179*(1+BDI_EQUIPAMENTO)),)</f>
        <v>0</v>
      </c>
    </row>
    <row r="180" spans="1:11" x14ac:dyDescent="0.25">
      <c r="A180" s="186"/>
      <c r="B180" s="133" t="s">
        <v>1015</v>
      </c>
      <c r="C180" s="76" t="s">
        <v>420</v>
      </c>
      <c r="D180" s="76" t="s">
        <v>843</v>
      </c>
      <c r="E180" s="77" t="s">
        <v>421</v>
      </c>
      <c r="F180" s="76" t="s">
        <v>36</v>
      </c>
      <c r="G180" s="76">
        <v>9391.92</v>
      </c>
      <c r="H180" s="156" t="s">
        <v>824</v>
      </c>
      <c r="I180" s="78"/>
      <c r="J180" s="78">
        <f t="shared" si="12"/>
        <v>0</v>
      </c>
      <c r="K180" s="202" cm="1">
        <f t="array" ref="K180">IFERROR(_xlfn.IFS(H180="BDI 01",J180*(1+BDI_SERVIÇO),H180="BDI 02",J180*(1+BDI_EQUIPAMENTO)),)</f>
        <v>0</v>
      </c>
    </row>
    <row r="181" spans="1:11" x14ac:dyDescent="0.25">
      <c r="A181" s="186"/>
      <c r="B181" s="133" t="s">
        <v>1016</v>
      </c>
      <c r="C181" s="76" t="s">
        <v>422</v>
      </c>
      <c r="D181" s="76" t="s">
        <v>843</v>
      </c>
      <c r="E181" s="77" t="s">
        <v>423</v>
      </c>
      <c r="F181" s="76" t="s">
        <v>36</v>
      </c>
      <c r="G181" s="76">
        <v>8217.94</v>
      </c>
      <c r="H181" s="156" t="s">
        <v>824</v>
      </c>
      <c r="I181" s="78"/>
      <c r="J181" s="78">
        <f t="shared" si="12"/>
        <v>0</v>
      </c>
      <c r="K181" s="202" cm="1">
        <f t="array" ref="K181">IFERROR(_xlfn.IFS(H181="BDI 01",J181*(1+BDI_SERVIÇO),H181="BDI 02",J181*(1+BDI_EQUIPAMENTO)),)</f>
        <v>0</v>
      </c>
    </row>
    <row r="182" spans="1:11" x14ac:dyDescent="0.25">
      <c r="A182" s="186"/>
      <c r="B182" s="133" t="s">
        <v>1017</v>
      </c>
      <c r="C182" s="76" t="s">
        <v>424</v>
      </c>
      <c r="D182" s="76" t="s">
        <v>843</v>
      </c>
      <c r="E182" s="77" t="s">
        <v>425</v>
      </c>
      <c r="F182" s="76" t="s">
        <v>36</v>
      </c>
      <c r="G182" s="76">
        <v>7043.95</v>
      </c>
      <c r="H182" s="156" t="s">
        <v>824</v>
      </c>
      <c r="I182" s="78"/>
      <c r="J182" s="78">
        <f t="shared" si="12"/>
        <v>0</v>
      </c>
      <c r="K182" s="202" cm="1">
        <f t="array" ref="K182">IFERROR(_xlfn.IFS(H182="BDI 01",J182*(1+BDI_SERVIÇO),H182="BDI 02",J182*(1+BDI_EQUIPAMENTO)),)</f>
        <v>0</v>
      </c>
    </row>
    <row r="183" spans="1:11" x14ac:dyDescent="0.25">
      <c r="A183" s="186"/>
      <c r="B183" s="133" t="s">
        <v>1018</v>
      </c>
      <c r="C183" s="76" t="s">
        <v>426</v>
      </c>
      <c r="D183" s="76" t="s">
        <v>843</v>
      </c>
      <c r="E183" s="77" t="s">
        <v>427</v>
      </c>
      <c r="F183" s="76" t="s">
        <v>36</v>
      </c>
      <c r="G183" s="76">
        <v>4891.6400000000003</v>
      </c>
      <c r="H183" s="156" t="s">
        <v>824</v>
      </c>
      <c r="I183" s="78"/>
      <c r="J183" s="78">
        <f t="shared" si="12"/>
        <v>0</v>
      </c>
      <c r="K183" s="202" cm="1">
        <f t="array" ref="K183">IFERROR(_xlfn.IFS(H183="BDI 01",J183*(1+BDI_SERVIÇO),H183="BDI 02",J183*(1+BDI_EQUIPAMENTO)),)</f>
        <v>0</v>
      </c>
    </row>
    <row r="184" spans="1:11" x14ac:dyDescent="0.25">
      <c r="A184" s="186"/>
      <c r="B184" s="133" t="s">
        <v>1019</v>
      </c>
      <c r="C184" s="76" t="s">
        <v>428</v>
      </c>
      <c r="D184" s="76" t="s">
        <v>843</v>
      </c>
      <c r="E184" s="77" t="s">
        <v>429</v>
      </c>
      <c r="F184" s="76" t="s">
        <v>36</v>
      </c>
      <c r="G184" s="76">
        <v>3913.3</v>
      </c>
      <c r="H184" s="156" t="s">
        <v>824</v>
      </c>
      <c r="I184" s="78"/>
      <c r="J184" s="78">
        <f t="shared" si="12"/>
        <v>0</v>
      </c>
      <c r="K184" s="202" cm="1">
        <f t="array" ref="K184">IFERROR(_xlfn.IFS(H184="BDI 01",J184*(1+BDI_SERVIÇO),H184="BDI 02",J184*(1+BDI_EQUIPAMENTO)),)</f>
        <v>0</v>
      </c>
    </row>
    <row r="185" spans="1:11" x14ac:dyDescent="0.25">
      <c r="A185" s="186"/>
      <c r="B185" s="133" t="s">
        <v>1020</v>
      </c>
      <c r="C185" s="76" t="s">
        <v>430</v>
      </c>
      <c r="D185" s="76" t="s">
        <v>843</v>
      </c>
      <c r="E185" s="77" t="s">
        <v>431</v>
      </c>
      <c r="F185" s="76" t="s">
        <v>36</v>
      </c>
      <c r="G185" s="76">
        <v>2934.98</v>
      </c>
      <c r="H185" s="156" t="s">
        <v>824</v>
      </c>
      <c r="I185" s="78"/>
      <c r="J185" s="78">
        <f t="shared" si="12"/>
        <v>0</v>
      </c>
      <c r="K185" s="202" cm="1">
        <f t="array" ref="K185">IFERROR(_xlfn.IFS(H185="BDI 01",J185*(1+BDI_SERVIÇO),H185="BDI 02",J185*(1+BDI_EQUIPAMENTO)),)</f>
        <v>0</v>
      </c>
    </row>
    <row r="186" spans="1:11" x14ac:dyDescent="0.25">
      <c r="A186" s="186"/>
      <c r="B186" s="133" t="s">
        <v>1021</v>
      </c>
      <c r="C186" s="76" t="s">
        <v>432</v>
      </c>
      <c r="D186" s="76" t="s">
        <v>843</v>
      </c>
      <c r="E186" s="77" t="s">
        <v>433</v>
      </c>
      <c r="F186" s="76" t="s">
        <v>36</v>
      </c>
      <c r="G186" s="76">
        <v>1956.66</v>
      </c>
      <c r="H186" s="156" t="s">
        <v>824</v>
      </c>
      <c r="I186" s="78"/>
      <c r="J186" s="78">
        <f t="shared" si="12"/>
        <v>0</v>
      </c>
      <c r="K186" s="202" cm="1">
        <f t="array" ref="K186">IFERROR(_xlfn.IFS(H186="BDI 01",J186*(1+BDI_SERVIÇO),H186="BDI 02",J186*(1+BDI_EQUIPAMENTO)),)</f>
        <v>0</v>
      </c>
    </row>
    <row r="187" spans="1:11" x14ac:dyDescent="0.25">
      <c r="A187" s="186"/>
      <c r="B187" s="133" t="s">
        <v>1022</v>
      </c>
      <c r="C187" s="76" t="s">
        <v>434</v>
      </c>
      <c r="D187" s="76" t="s">
        <v>843</v>
      </c>
      <c r="E187" s="77" t="s">
        <v>435</v>
      </c>
      <c r="F187" s="76" t="s">
        <v>36</v>
      </c>
      <c r="G187" s="76">
        <v>1467.5</v>
      </c>
      <c r="H187" s="156" t="s">
        <v>824</v>
      </c>
      <c r="I187" s="78"/>
      <c r="J187" s="78">
        <f t="shared" si="12"/>
        <v>0</v>
      </c>
      <c r="K187" s="202" cm="1">
        <f t="array" ref="K187">IFERROR(_xlfn.IFS(H187="BDI 01",J187*(1+BDI_SERVIÇO),H187="BDI 02",J187*(1+BDI_EQUIPAMENTO)),)</f>
        <v>0</v>
      </c>
    </row>
    <row r="188" spans="1:11" x14ac:dyDescent="0.25">
      <c r="A188" s="186"/>
      <c r="B188" s="133" t="s">
        <v>1023</v>
      </c>
      <c r="C188" s="76" t="s">
        <v>436</v>
      </c>
      <c r="D188" s="76" t="s">
        <v>843</v>
      </c>
      <c r="E188" s="77" t="s">
        <v>437</v>
      </c>
      <c r="F188" s="76" t="s">
        <v>36</v>
      </c>
      <c r="G188" s="76">
        <v>176.11</v>
      </c>
      <c r="H188" s="156" t="s">
        <v>824</v>
      </c>
      <c r="I188" s="78"/>
      <c r="J188" s="78">
        <f t="shared" si="12"/>
        <v>0</v>
      </c>
      <c r="K188" s="202" cm="1">
        <f t="array" ref="K188">IFERROR(_xlfn.IFS(H188="BDI 01",J188*(1+BDI_SERVIÇO),H188="BDI 02",J188*(1+BDI_EQUIPAMENTO)),)</f>
        <v>0</v>
      </c>
    </row>
    <row r="189" spans="1:11" x14ac:dyDescent="0.25">
      <c r="A189" s="186"/>
      <c r="B189" s="133" t="s">
        <v>1024</v>
      </c>
      <c r="C189" s="76" t="s">
        <v>438</v>
      </c>
      <c r="D189" s="76" t="s">
        <v>843</v>
      </c>
      <c r="E189" s="77" t="s">
        <v>439</v>
      </c>
      <c r="F189" s="76" t="s">
        <v>36</v>
      </c>
      <c r="G189" s="76">
        <v>330.19</v>
      </c>
      <c r="H189" s="156" t="s">
        <v>824</v>
      </c>
      <c r="I189" s="78"/>
      <c r="J189" s="78">
        <f t="shared" si="12"/>
        <v>0</v>
      </c>
      <c r="K189" s="202" cm="1">
        <f t="array" ref="K189">IFERROR(_xlfn.IFS(H189="BDI 01",J189*(1+BDI_SERVIÇO),H189="BDI 02",J189*(1+BDI_EQUIPAMENTO)),)</f>
        <v>0</v>
      </c>
    </row>
    <row r="190" spans="1:11" x14ac:dyDescent="0.25">
      <c r="A190" s="186"/>
      <c r="B190" s="133" t="s">
        <v>1025</v>
      </c>
      <c r="C190" s="76" t="s">
        <v>446</v>
      </c>
      <c r="D190" s="76" t="s">
        <v>843</v>
      </c>
      <c r="E190" s="77" t="s">
        <v>447</v>
      </c>
      <c r="F190" s="76" t="s">
        <v>9</v>
      </c>
      <c r="G190" s="76">
        <v>909</v>
      </c>
      <c r="H190" s="156" t="s">
        <v>824</v>
      </c>
      <c r="I190" s="78"/>
      <c r="J190" s="78">
        <f t="shared" si="12"/>
        <v>0</v>
      </c>
      <c r="K190" s="202" cm="1">
        <f t="array" ref="K190">IFERROR(_xlfn.IFS(H190="BDI 01",J190*(1+BDI_SERVIÇO),H190="BDI 02",J190*(1+BDI_EQUIPAMENTO)),)</f>
        <v>0</v>
      </c>
    </row>
    <row r="191" spans="1:11" x14ac:dyDescent="0.25">
      <c r="A191" s="186"/>
      <c r="B191" s="133" t="s">
        <v>1026</v>
      </c>
      <c r="C191" s="76" t="s">
        <v>448</v>
      </c>
      <c r="D191" s="76" t="s">
        <v>843</v>
      </c>
      <c r="E191" s="77" t="s">
        <v>449</v>
      </c>
      <c r="F191" s="76" t="s">
        <v>40</v>
      </c>
      <c r="G191" s="76">
        <v>1204</v>
      </c>
      <c r="H191" s="156" t="s">
        <v>824</v>
      </c>
      <c r="I191" s="78"/>
      <c r="J191" s="78">
        <f t="shared" si="12"/>
        <v>0</v>
      </c>
      <c r="K191" s="202" cm="1">
        <f t="array" ref="K191">IFERROR(_xlfn.IFS(H191="BDI 01",J191*(1+BDI_SERVIÇO),H191="BDI 02",J191*(1+BDI_EQUIPAMENTO)),)</f>
        <v>0</v>
      </c>
    </row>
    <row r="192" spans="1:11" x14ac:dyDescent="0.25">
      <c r="A192" s="186"/>
      <c r="B192" s="133" t="s">
        <v>1027</v>
      </c>
      <c r="C192" s="76" t="s">
        <v>450</v>
      </c>
      <c r="D192" s="76" t="s">
        <v>843</v>
      </c>
      <c r="E192" s="77" t="s">
        <v>451</v>
      </c>
      <c r="F192" s="76" t="s">
        <v>40</v>
      </c>
      <c r="G192" s="76">
        <v>879</v>
      </c>
      <c r="H192" s="156" t="s">
        <v>824</v>
      </c>
      <c r="I192" s="78"/>
      <c r="J192" s="78">
        <f t="shared" si="12"/>
        <v>0</v>
      </c>
      <c r="K192" s="202" cm="1">
        <f t="array" ref="K192">IFERROR(_xlfn.IFS(H192="BDI 01",J192*(1+BDI_SERVIÇO),H192="BDI 02",J192*(1+BDI_EQUIPAMENTO)),)</f>
        <v>0</v>
      </c>
    </row>
    <row r="193" spans="1:11" x14ac:dyDescent="0.25">
      <c r="A193" s="186"/>
      <c r="B193" s="133" t="s">
        <v>1028</v>
      </c>
      <c r="C193" s="76" t="s">
        <v>452</v>
      </c>
      <c r="D193" s="76" t="s">
        <v>843</v>
      </c>
      <c r="E193" s="77" t="s">
        <v>453</v>
      </c>
      <c r="F193" s="76" t="s">
        <v>40</v>
      </c>
      <c r="G193" s="76">
        <v>423</v>
      </c>
      <c r="H193" s="156" t="s">
        <v>824</v>
      </c>
      <c r="I193" s="78"/>
      <c r="J193" s="78">
        <f t="shared" si="12"/>
        <v>0</v>
      </c>
      <c r="K193" s="202" cm="1">
        <f t="array" ref="K193">IFERROR(_xlfn.IFS(H193="BDI 01",J193*(1+BDI_SERVIÇO),H193="BDI 02",J193*(1+BDI_EQUIPAMENTO)),)</f>
        <v>0</v>
      </c>
    </row>
    <row r="194" spans="1:11" x14ac:dyDescent="0.25">
      <c r="A194" s="186"/>
      <c r="B194" s="133" t="s">
        <v>1029</v>
      </c>
      <c r="C194" s="76" t="s">
        <v>454</v>
      </c>
      <c r="D194" s="76" t="s">
        <v>843</v>
      </c>
      <c r="E194" s="77" t="s">
        <v>455</v>
      </c>
      <c r="F194" s="76" t="s">
        <v>40</v>
      </c>
      <c r="G194" s="76">
        <v>86</v>
      </c>
      <c r="H194" s="156" t="s">
        <v>824</v>
      </c>
      <c r="I194" s="78"/>
      <c r="J194" s="78">
        <f t="shared" si="12"/>
        <v>0</v>
      </c>
      <c r="K194" s="202" cm="1">
        <f t="array" ref="K194">IFERROR(_xlfn.IFS(H194="BDI 01",J194*(1+BDI_SERVIÇO),H194="BDI 02",J194*(1+BDI_EQUIPAMENTO)),)</f>
        <v>0</v>
      </c>
    </row>
    <row r="195" spans="1:11" ht="25.5" x14ac:dyDescent="0.25">
      <c r="A195" s="186"/>
      <c r="B195" s="133" t="s">
        <v>1030</v>
      </c>
      <c r="C195" s="76" t="s">
        <v>502</v>
      </c>
      <c r="D195" s="76" t="s">
        <v>843</v>
      </c>
      <c r="E195" s="77" t="s">
        <v>503</v>
      </c>
      <c r="F195" s="76" t="s">
        <v>9</v>
      </c>
      <c r="G195" s="76">
        <v>38</v>
      </c>
      <c r="H195" s="156" t="s">
        <v>824</v>
      </c>
      <c r="I195" s="78"/>
      <c r="J195" s="78">
        <f t="shared" si="12"/>
        <v>0</v>
      </c>
      <c r="K195" s="202" cm="1">
        <f t="array" ref="K195">IFERROR(_xlfn.IFS(H195="BDI 01",J195*(1+BDI_SERVIÇO),H195="BDI 02",J195*(1+BDI_EQUIPAMENTO)),)</f>
        <v>0</v>
      </c>
    </row>
    <row r="196" spans="1:11" ht="25.5" x14ac:dyDescent="0.25">
      <c r="A196" s="186"/>
      <c r="B196" s="133" t="s">
        <v>1031</v>
      </c>
      <c r="C196" s="76" t="s">
        <v>504</v>
      </c>
      <c r="D196" s="76" t="s">
        <v>843</v>
      </c>
      <c r="E196" s="77" t="s">
        <v>505</v>
      </c>
      <c r="F196" s="76" t="s">
        <v>9</v>
      </c>
      <c r="G196" s="76">
        <v>12</v>
      </c>
      <c r="H196" s="156" t="s">
        <v>824</v>
      </c>
      <c r="I196" s="78"/>
      <c r="J196" s="78">
        <f t="shared" si="12"/>
        <v>0</v>
      </c>
      <c r="K196" s="202" cm="1">
        <f t="array" ref="K196">IFERROR(_xlfn.IFS(H196="BDI 01",J196*(1+BDI_SERVIÇO),H196="BDI 02",J196*(1+BDI_EQUIPAMENTO)),)</f>
        <v>0</v>
      </c>
    </row>
    <row r="197" spans="1:11" ht="25.5" x14ac:dyDescent="0.25">
      <c r="A197" s="186"/>
      <c r="B197" s="133" t="s">
        <v>1032</v>
      </c>
      <c r="C197" s="76" t="s">
        <v>500</v>
      </c>
      <c r="D197" s="76" t="s">
        <v>843</v>
      </c>
      <c r="E197" s="77" t="s">
        <v>501</v>
      </c>
      <c r="F197" s="76" t="s">
        <v>9</v>
      </c>
      <c r="G197" s="76">
        <v>276</v>
      </c>
      <c r="H197" s="156" t="s">
        <v>824</v>
      </c>
      <c r="I197" s="78"/>
      <c r="J197" s="78">
        <f t="shared" si="12"/>
        <v>0</v>
      </c>
      <c r="K197" s="202" cm="1">
        <f t="array" ref="K197">IFERROR(_xlfn.IFS(H197="BDI 01",J197*(1+BDI_SERVIÇO),H197="BDI 02",J197*(1+BDI_EQUIPAMENTO)),)</f>
        <v>0</v>
      </c>
    </row>
    <row r="198" spans="1:11" x14ac:dyDescent="0.25">
      <c r="A198" s="186"/>
      <c r="B198" s="133" t="s">
        <v>1033</v>
      </c>
      <c r="C198" s="76" t="s">
        <v>496</v>
      </c>
      <c r="D198" s="76" t="s">
        <v>843</v>
      </c>
      <c r="E198" s="77" t="s">
        <v>497</v>
      </c>
      <c r="F198" s="76" t="s">
        <v>9</v>
      </c>
      <c r="G198" s="76">
        <v>38</v>
      </c>
      <c r="H198" s="156" t="s">
        <v>824</v>
      </c>
      <c r="I198" s="78"/>
      <c r="J198" s="78">
        <f t="shared" si="12"/>
        <v>0</v>
      </c>
      <c r="K198" s="202" cm="1">
        <f t="array" ref="K198">IFERROR(_xlfn.IFS(H198="BDI 01",J198*(1+BDI_SERVIÇO),H198="BDI 02",J198*(1+BDI_EQUIPAMENTO)),)</f>
        <v>0</v>
      </c>
    </row>
    <row r="199" spans="1:11" ht="25.5" x14ac:dyDescent="0.25">
      <c r="A199" s="186"/>
      <c r="B199" s="133" t="s">
        <v>1034</v>
      </c>
      <c r="C199" s="76" t="s">
        <v>498</v>
      </c>
      <c r="D199" s="76" t="s">
        <v>843</v>
      </c>
      <c r="E199" s="77" t="s">
        <v>499</v>
      </c>
      <c r="F199" s="76" t="s">
        <v>9</v>
      </c>
      <c r="G199" s="76">
        <v>574</v>
      </c>
      <c r="H199" s="156" t="s">
        <v>824</v>
      </c>
      <c r="I199" s="78"/>
      <c r="J199" s="78">
        <f t="shared" si="12"/>
        <v>0</v>
      </c>
      <c r="K199" s="202" cm="1">
        <f t="array" ref="K199">IFERROR(_xlfn.IFS(H199="BDI 01",J199*(1+BDI_SERVIÇO),H199="BDI 02",J199*(1+BDI_EQUIPAMENTO)),)</f>
        <v>0</v>
      </c>
    </row>
    <row r="200" spans="1:11" x14ac:dyDescent="0.25">
      <c r="A200" s="186"/>
      <c r="B200" s="133" t="s">
        <v>1035</v>
      </c>
      <c r="C200" s="76" t="s">
        <v>1294</v>
      </c>
      <c r="D200" s="76" t="s">
        <v>843</v>
      </c>
      <c r="E200" s="77" t="s">
        <v>1295</v>
      </c>
      <c r="F200" s="76" t="s">
        <v>9</v>
      </c>
      <c r="G200" s="76">
        <v>30</v>
      </c>
      <c r="H200" s="156" t="s">
        <v>824</v>
      </c>
      <c r="I200" s="78"/>
      <c r="J200" s="78">
        <f t="shared" si="12"/>
        <v>0</v>
      </c>
      <c r="K200" s="202" cm="1">
        <f t="array" ref="K200">IFERROR(_xlfn.IFS(H200="BDI 01",J200*(1+BDI_SERVIÇO),H200="BDI 02",J200*(1+BDI_EQUIPAMENTO)),)</f>
        <v>0</v>
      </c>
    </row>
    <row r="201" spans="1:11" x14ac:dyDescent="0.25">
      <c r="A201" s="186"/>
      <c r="B201" s="133" t="s">
        <v>1036</v>
      </c>
      <c r="C201" s="76" t="s">
        <v>492</v>
      </c>
      <c r="D201" s="76" t="s">
        <v>843</v>
      </c>
      <c r="E201" s="77" t="s">
        <v>493</v>
      </c>
      <c r="F201" s="76" t="s">
        <v>9</v>
      </c>
      <c r="G201" s="76">
        <v>16</v>
      </c>
      <c r="H201" s="156" t="s">
        <v>824</v>
      </c>
      <c r="I201" s="78"/>
      <c r="J201" s="78">
        <f t="shared" si="12"/>
        <v>0</v>
      </c>
      <c r="K201" s="202" cm="1">
        <f t="array" ref="K201">IFERROR(_xlfn.IFS(H201="BDI 01",J201*(1+BDI_SERVIÇO),H201="BDI 02",J201*(1+BDI_EQUIPAMENTO)),)</f>
        <v>0</v>
      </c>
    </row>
    <row r="202" spans="1:11" x14ac:dyDescent="0.25">
      <c r="A202" s="186"/>
      <c r="B202" s="133" t="s">
        <v>1037</v>
      </c>
      <c r="C202" s="76" t="s">
        <v>494</v>
      </c>
      <c r="D202" s="76" t="s">
        <v>843</v>
      </c>
      <c r="E202" s="77" t="s">
        <v>495</v>
      </c>
      <c r="F202" s="76" t="s">
        <v>9</v>
      </c>
      <c r="G202" s="76">
        <v>16</v>
      </c>
      <c r="H202" s="156" t="s">
        <v>824</v>
      </c>
      <c r="I202" s="78"/>
      <c r="J202" s="78">
        <f t="shared" si="12"/>
        <v>0</v>
      </c>
      <c r="K202" s="202" cm="1">
        <f t="array" ref="K202">IFERROR(_xlfn.IFS(H202="BDI 01",J202*(1+BDI_SERVIÇO),H202="BDI 02",J202*(1+BDI_EQUIPAMENTO)),)</f>
        <v>0</v>
      </c>
    </row>
    <row r="203" spans="1:11" x14ac:dyDescent="0.25">
      <c r="A203" s="186"/>
      <c r="B203" s="133" t="s">
        <v>1038</v>
      </c>
      <c r="C203" s="76" t="s">
        <v>490</v>
      </c>
      <c r="D203" s="76" t="s">
        <v>843</v>
      </c>
      <c r="E203" s="77" t="s">
        <v>491</v>
      </c>
      <c r="F203" s="76" t="s">
        <v>9</v>
      </c>
      <c r="G203" s="76">
        <v>16</v>
      </c>
      <c r="H203" s="156" t="s">
        <v>824</v>
      </c>
      <c r="I203" s="78"/>
      <c r="J203" s="78">
        <f t="shared" si="12"/>
        <v>0</v>
      </c>
      <c r="K203" s="202" cm="1">
        <f t="array" ref="K203">IFERROR(_xlfn.IFS(H203="BDI 01",J203*(1+BDI_SERVIÇO),H203="BDI 02",J203*(1+BDI_EQUIPAMENTO)),)</f>
        <v>0</v>
      </c>
    </row>
    <row r="204" spans="1:11" x14ac:dyDescent="0.25">
      <c r="A204" s="186"/>
      <c r="B204" s="133" t="s">
        <v>1039</v>
      </c>
      <c r="C204" s="76" t="s">
        <v>484</v>
      </c>
      <c r="D204" s="76" t="s">
        <v>843</v>
      </c>
      <c r="E204" s="77" t="s">
        <v>485</v>
      </c>
      <c r="F204" s="76" t="s">
        <v>9</v>
      </c>
      <c r="G204" s="76">
        <v>1325</v>
      </c>
      <c r="H204" s="156" t="s">
        <v>824</v>
      </c>
      <c r="I204" s="78"/>
      <c r="J204" s="78">
        <f t="shared" si="12"/>
        <v>0</v>
      </c>
      <c r="K204" s="202" cm="1">
        <f t="array" ref="K204">IFERROR(_xlfn.IFS(H204="BDI 01",J204*(1+BDI_SERVIÇO),H204="BDI 02",J204*(1+BDI_EQUIPAMENTO)),)</f>
        <v>0</v>
      </c>
    </row>
    <row r="205" spans="1:11" x14ac:dyDescent="0.25">
      <c r="A205" s="186"/>
      <c r="B205" s="133" t="s">
        <v>1040</v>
      </c>
      <c r="C205" s="76" t="s">
        <v>486</v>
      </c>
      <c r="D205" s="76" t="s">
        <v>843</v>
      </c>
      <c r="E205" s="77" t="s">
        <v>487</v>
      </c>
      <c r="F205" s="76" t="s">
        <v>9</v>
      </c>
      <c r="G205" s="76">
        <v>1469</v>
      </c>
      <c r="H205" s="156" t="s">
        <v>824</v>
      </c>
      <c r="I205" s="78"/>
      <c r="J205" s="78">
        <f t="shared" si="12"/>
        <v>0</v>
      </c>
      <c r="K205" s="202" cm="1">
        <f t="array" ref="K205">IFERROR(_xlfn.IFS(H205="BDI 01",J205*(1+BDI_SERVIÇO),H205="BDI 02",J205*(1+BDI_EQUIPAMENTO)),)</f>
        <v>0</v>
      </c>
    </row>
    <row r="206" spans="1:11" x14ac:dyDescent="0.25">
      <c r="A206" s="186"/>
      <c r="B206" s="133" t="s">
        <v>1041</v>
      </c>
      <c r="C206" s="76" t="s">
        <v>488</v>
      </c>
      <c r="D206" s="76" t="s">
        <v>843</v>
      </c>
      <c r="E206" s="77" t="s">
        <v>489</v>
      </c>
      <c r="F206" s="76" t="s">
        <v>9</v>
      </c>
      <c r="G206" s="76">
        <v>60</v>
      </c>
      <c r="H206" s="156" t="s">
        <v>824</v>
      </c>
      <c r="I206" s="78"/>
      <c r="J206" s="78">
        <f t="shared" si="12"/>
        <v>0</v>
      </c>
      <c r="K206" s="202" cm="1">
        <f t="array" ref="K206">IFERROR(_xlfn.IFS(H206="BDI 01",J206*(1+BDI_SERVIÇO),H206="BDI 02",J206*(1+BDI_EQUIPAMENTO)),)</f>
        <v>0</v>
      </c>
    </row>
    <row r="207" spans="1:11" x14ac:dyDescent="0.25">
      <c r="A207" s="186"/>
      <c r="B207" s="133" t="s">
        <v>1042</v>
      </c>
      <c r="C207" s="76" t="s">
        <v>456</v>
      </c>
      <c r="D207" s="76" t="s">
        <v>843</v>
      </c>
      <c r="E207" s="77" t="s">
        <v>457</v>
      </c>
      <c r="F207" s="76" t="s">
        <v>40</v>
      </c>
      <c r="G207" s="76">
        <v>118</v>
      </c>
      <c r="H207" s="156" t="s">
        <v>824</v>
      </c>
      <c r="I207" s="78"/>
      <c r="J207" s="78">
        <f t="shared" si="12"/>
        <v>0</v>
      </c>
      <c r="K207" s="202" cm="1">
        <f t="array" ref="K207">IFERROR(_xlfn.IFS(H207="BDI 01",J207*(1+BDI_SERVIÇO),H207="BDI 02",J207*(1+BDI_EQUIPAMENTO)),)</f>
        <v>0</v>
      </c>
    </row>
    <row r="208" spans="1:11" x14ac:dyDescent="0.25">
      <c r="A208" s="186"/>
      <c r="B208" s="133" t="s">
        <v>1043</v>
      </c>
      <c r="C208" s="76" t="s">
        <v>458</v>
      </c>
      <c r="D208" s="76" t="s">
        <v>843</v>
      </c>
      <c r="E208" s="77" t="s">
        <v>459</v>
      </c>
      <c r="F208" s="76" t="s">
        <v>40</v>
      </c>
      <c r="G208" s="76">
        <v>32</v>
      </c>
      <c r="H208" s="156" t="s">
        <v>824</v>
      </c>
      <c r="I208" s="78"/>
      <c r="J208" s="78">
        <f t="shared" si="12"/>
        <v>0</v>
      </c>
      <c r="K208" s="202" cm="1">
        <f t="array" ref="K208">IFERROR(_xlfn.IFS(H208="BDI 01",J208*(1+BDI_SERVIÇO),H208="BDI 02",J208*(1+BDI_EQUIPAMENTO)),)</f>
        <v>0</v>
      </c>
    </row>
    <row r="209" spans="1:11" x14ac:dyDescent="0.25">
      <c r="A209" s="186"/>
      <c r="B209" s="133" t="s">
        <v>1044</v>
      </c>
      <c r="C209" s="76" t="s">
        <v>1288</v>
      </c>
      <c r="D209" s="76" t="s">
        <v>843</v>
      </c>
      <c r="E209" s="77" t="s">
        <v>1289</v>
      </c>
      <c r="F209" s="76" t="s">
        <v>40</v>
      </c>
      <c r="G209" s="76">
        <v>3</v>
      </c>
      <c r="H209" s="156" t="s">
        <v>824</v>
      </c>
      <c r="I209" s="78"/>
      <c r="J209" s="78">
        <f t="shared" si="12"/>
        <v>0</v>
      </c>
      <c r="K209" s="202" cm="1">
        <f t="array" ref="K209">IFERROR(_xlfn.IFS(H209="BDI 01",J209*(1+BDI_SERVIÇO),H209="BDI 02",J209*(1+BDI_EQUIPAMENTO)),)</f>
        <v>0</v>
      </c>
    </row>
    <row r="210" spans="1:11" x14ac:dyDescent="0.25">
      <c r="A210" s="186"/>
      <c r="B210" s="133" t="s">
        <v>1045</v>
      </c>
      <c r="C210" s="76" t="s">
        <v>1290</v>
      </c>
      <c r="D210" s="76" t="s">
        <v>843</v>
      </c>
      <c r="E210" s="77" t="s">
        <v>1291</v>
      </c>
      <c r="F210" s="76" t="s">
        <v>40</v>
      </c>
      <c r="G210" s="76">
        <v>8</v>
      </c>
      <c r="H210" s="156" t="s">
        <v>824</v>
      </c>
      <c r="I210" s="78"/>
      <c r="J210" s="78">
        <f t="shared" si="12"/>
        <v>0</v>
      </c>
      <c r="K210" s="202" cm="1">
        <f t="array" ref="K210">IFERROR(_xlfn.IFS(H210="BDI 01",J210*(1+BDI_SERVIÇO),H210="BDI 02",J210*(1+BDI_EQUIPAMENTO)),)</f>
        <v>0</v>
      </c>
    </row>
    <row r="211" spans="1:11" x14ac:dyDescent="0.25">
      <c r="A211" s="186"/>
      <c r="B211" s="133" t="s">
        <v>1046</v>
      </c>
      <c r="C211" s="76" t="s">
        <v>1292</v>
      </c>
      <c r="D211" s="76" t="s">
        <v>843</v>
      </c>
      <c r="E211" s="77" t="s">
        <v>1293</v>
      </c>
      <c r="F211" s="76" t="s">
        <v>9</v>
      </c>
      <c r="G211" s="76">
        <v>30</v>
      </c>
      <c r="H211" s="156" t="s">
        <v>824</v>
      </c>
      <c r="I211" s="78"/>
      <c r="J211" s="78">
        <f t="shared" si="12"/>
        <v>0</v>
      </c>
      <c r="K211" s="202" cm="1">
        <f t="array" ref="K211">IFERROR(_xlfn.IFS(H211="BDI 01",J211*(1+BDI_SERVIÇO),H211="BDI 02",J211*(1+BDI_EQUIPAMENTO)),)</f>
        <v>0</v>
      </c>
    </row>
    <row r="212" spans="1:11" ht="25.5" x14ac:dyDescent="0.25">
      <c r="A212" s="186"/>
      <c r="B212" s="133" t="s">
        <v>1047</v>
      </c>
      <c r="C212" s="76" t="s">
        <v>753</v>
      </c>
      <c r="D212" s="76" t="s">
        <v>843</v>
      </c>
      <c r="E212" s="77" t="s">
        <v>754</v>
      </c>
      <c r="F212" s="76" t="s">
        <v>9</v>
      </c>
      <c r="G212" s="76">
        <v>150</v>
      </c>
      <c r="H212" s="156" t="s">
        <v>824</v>
      </c>
      <c r="I212" s="78"/>
      <c r="J212" s="78">
        <f t="shared" si="12"/>
        <v>0</v>
      </c>
      <c r="K212" s="202" cm="1">
        <f t="array" ref="K212">IFERROR(_xlfn.IFS(H212="BDI 01",J212*(1+BDI_SERVIÇO),H212="BDI 02",J212*(1+BDI_EQUIPAMENTO)),)</f>
        <v>0</v>
      </c>
    </row>
    <row r="213" spans="1:11" x14ac:dyDescent="0.25">
      <c r="A213" s="186"/>
      <c r="B213" s="133" t="s">
        <v>1048</v>
      </c>
      <c r="C213" s="76" t="s">
        <v>378</v>
      </c>
      <c r="D213" s="76" t="s">
        <v>843</v>
      </c>
      <c r="E213" s="77" t="s">
        <v>379</v>
      </c>
      <c r="F213" s="76" t="s">
        <v>36</v>
      </c>
      <c r="G213" s="76">
        <v>6773.01</v>
      </c>
      <c r="H213" s="156" t="s">
        <v>824</v>
      </c>
      <c r="I213" s="78"/>
      <c r="J213" s="78">
        <f t="shared" si="12"/>
        <v>0</v>
      </c>
      <c r="K213" s="202" cm="1">
        <f t="array" ref="K213">IFERROR(_xlfn.IFS(H213="BDI 01",J213*(1+BDI_SERVIÇO),H213="BDI 02",J213*(1+BDI_EQUIPAMENTO)),)</f>
        <v>0</v>
      </c>
    </row>
    <row r="214" spans="1:11" x14ac:dyDescent="0.25">
      <c r="A214" s="186"/>
      <c r="B214" s="133" t="s">
        <v>1049</v>
      </c>
      <c r="C214" s="76" t="s">
        <v>372</v>
      </c>
      <c r="D214" s="76" t="s">
        <v>843</v>
      </c>
      <c r="E214" s="77" t="s">
        <v>1262</v>
      </c>
      <c r="F214" s="76" t="s">
        <v>36</v>
      </c>
      <c r="G214" s="76">
        <v>1354.6</v>
      </c>
      <c r="H214" s="156" t="s">
        <v>824</v>
      </c>
      <c r="I214" s="78"/>
      <c r="J214" s="78">
        <f t="shared" si="12"/>
        <v>0</v>
      </c>
      <c r="K214" s="202" cm="1">
        <f t="array" ref="K214">IFERROR(_xlfn.IFS(H214="BDI 01",J214*(1+BDI_SERVIÇO),H214="BDI 02",J214*(1+BDI_EQUIPAMENTO)),)</f>
        <v>0</v>
      </c>
    </row>
    <row r="215" spans="1:11" x14ac:dyDescent="0.25">
      <c r="A215" s="186"/>
      <c r="B215" s="133" t="s">
        <v>1050</v>
      </c>
      <c r="C215" s="76" t="s">
        <v>373</v>
      </c>
      <c r="D215" s="76" t="s">
        <v>843</v>
      </c>
      <c r="E215" s="77" t="s">
        <v>1263</v>
      </c>
      <c r="F215" s="76" t="s">
        <v>36</v>
      </c>
      <c r="G215" s="76">
        <v>948.21</v>
      </c>
      <c r="H215" s="156" t="s">
        <v>824</v>
      </c>
      <c r="I215" s="78"/>
      <c r="J215" s="78">
        <f t="shared" si="12"/>
        <v>0</v>
      </c>
      <c r="K215" s="202" cm="1">
        <f t="array" ref="K215">IFERROR(_xlfn.IFS(H215="BDI 01",J215*(1+BDI_SERVIÇO),H215="BDI 02",J215*(1+BDI_EQUIPAMENTO)),)</f>
        <v>0</v>
      </c>
    </row>
    <row r="216" spans="1:11" x14ac:dyDescent="0.25">
      <c r="A216" s="186"/>
      <c r="B216" s="133" t="s">
        <v>1051</v>
      </c>
      <c r="C216" s="76" t="s">
        <v>460</v>
      </c>
      <c r="D216" s="76" t="s">
        <v>843</v>
      </c>
      <c r="E216" s="77" t="s">
        <v>461</v>
      </c>
      <c r="F216" s="76" t="s">
        <v>40</v>
      </c>
      <c r="G216" s="76">
        <v>453</v>
      </c>
      <c r="H216" s="156" t="s">
        <v>824</v>
      </c>
      <c r="I216" s="78"/>
      <c r="J216" s="78">
        <f t="shared" si="12"/>
        <v>0</v>
      </c>
      <c r="K216" s="202" cm="1">
        <f t="array" ref="K216">IFERROR(_xlfn.IFS(H216="BDI 01",J216*(1+BDI_SERVIÇO),H216="BDI 02",J216*(1+BDI_EQUIPAMENTO)),)</f>
        <v>0</v>
      </c>
    </row>
    <row r="217" spans="1:11" x14ac:dyDescent="0.25">
      <c r="A217" s="186"/>
      <c r="B217" s="133" t="s">
        <v>1052</v>
      </c>
      <c r="C217" s="76" t="s">
        <v>462</v>
      </c>
      <c r="D217" s="76" t="s">
        <v>843</v>
      </c>
      <c r="E217" s="77" t="s">
        <v>463</v>
      </c>
      <c r="F217" s="76" t="s">
        <v>40</v>
      </c>
      <c r="G217" s="76">
        <v>316</v>
      </c>
      <c r="H217" s="156" t="s">
        <v>824</v>
      </c>
      <c r="I217" s="78"/>
      <c r="J217" s="78">
        <f t="shared" si="12"/>
        <v>0</v>
      </c>
      <c r="K217" s="202" cm="1">
        <f t="array" ref="K217">IFERROR(_xlfn.IFS(H217="BDI 01",J217*(1+BDI_SERVIÇO),H217="BDI 02",J217*(1+BDI_EQUIPAMENTO)),)</f>
        <v>0</v>
      </c>
    </row>
    <row r="218" spans="1:11" x14ac:dyDescent="0.25">
      <c r="A218" s="186"/>
      <c r="B218" s="133" t="s">
        <v>1053</v>
      </c>
      <c r="C218" s="76" t="s">
        <v>382</v>
      </c>
      <c r="D218" s="76" t="s">
        <v>843</v>
      </c>
      <c r="E218" s="77" t="s">
        <v>383</v>
      </c>
      <c r="F218" s="76" t="s">
        <v>36</v>
      </c>
      <c r="G218" s="76">
        <v>568.22</v>
      </c>
      <c r="H218" s="156" t="s">
        <v>824</v>
      </c>
      <c r="I218" s="78"/>
      <c r="J218" s="78">
        <f t="shared" si="12"/>
        <v>0</v>
      </c>
      <c r="K218" s="202" cm="1">
        <f t="array" ref="K218">IFERROR(_xlfn.IFS(H218="BDI 01",J218*(1+BDI_SERVIÇO),H218="BDI 02",J218*(1+BDI_EQUIPAMENTO)),)</f>
        <v>0</v>
      </c>
    </row>
    <row r="219" spans="1:11" x14ac:dyDescent="0.25">
      <c r="A219" s="186"/>
      <c r="B219" s="133" t="s">
        <v>1054</v>
      </c>
      <c r="C219" s="76" t="s">
        <v>384</v>
      </c>
      <c r="D219" s="76" t="s">
        <v>843</v>
      </c>
      <c r="E219" s="77" t="s">
        <v>385</v>
      </c>
      <c r="F219" s="76" t="s">
        <v>36</v>
      </c>
      <c r="G219" s="76">
        <v>457.62</v>
      </c>
      <c r="H219" s="156" t="s">
        <v>824</v>
      </c>
      <c r="I219" s="78"/>
      <c r="J219" s="78">
        <f t="shared" si="12"/>
        <v>0</v>
      </c>
      <c r="K219" s="202" cm="1">
        <f t="array" ref="K219">IFERROR(_xlfn.IFS(H219="BDI 01",J219*(1+BDI_SERVIÇO),H219="BDI 02",J219*(1+BDI_EQUIPAMENTO)),)</f>
        <v>0</v>
      </c>
    </row>
    <row r="220" spans="1:11" x14ac:dyDescent="0.25">
      <c r="A220" s="186"/>
      <c r="B220" s="133" t="s">
        <v>1055</v>
      </c>
      <c r="C220" s="76" t="s">
        <v>386</v>
      </c>
      <c r="D220" s="76" t="s">
        <v>843</v>
      </c>
      <c r="E220" s="77" t="s">
        <v>387</v>
      </c>
      <c r="F220" s="76" t="s">
        <v>36</v>
      </c>
      <c r="G220" s="76">
        <v>693.13</v>
      </c>
      <c r="H220" s="156" t="s">
        <v>824</v>
      </c>
      <c r="I220" s="78"/>
      <c r="J220" s="78">
        <f t="shared" si="12"/>
        <v>0</v>
      </c>
      <c r="K220" s="202" cm="1">
        <f t="array" ref="K220">IFERROR(_xlfn.IFS(H220="BDI 01",J220*(1+BDI_SERVIÇO),H220="BDI 02",J220*(1+BDI_EQUIPAMENTO)),)</f>
        <v>0</v>
      </c>
    </row>
    <row r="221" spans="1:11" x14ac:dyDescent="0.25">
      <c r="A221" s="186"/>
      <c r="B221" s="133" t="s">
        <v>1056</v>
      </c>
      <c r="C221" s="76" t="s">
        <v>390</v>
      </c>
      <c r="D221" s="76" t="s">
        <v>843</v>
      </c>
      <c r="E221" s="77" t="s">
        <v>391</v>
      </c>
      <c r="F221" s="76" t="s">
        <v>36</v>
      </c>
      <c r="G221" s="76">
        <v>568.22</v>
      </c>
      <c r="H221" s="156" t="s">
        <v>824</v>
      </c>
      <c r="I221" s="78"/>
      <c r="J221" s="78">
        <f t="shared" si="12"/>
        <v>0</v>
      </c>
      <c r="K221" s="202" cm="1">
        <f t="array" ref="K221">IFERROR(_xlfn.IFS(H221="BDI 01",J221*(1+BDI_SERVIÇO),H221="BDI 02",J221*(1+BDI_EQUIPAMENTO)),)</f>
        <v>0</v>
      </c>
    </row>
    <row r="222" spans="1:11" x14ac:dyDescent="0.25">
      <c r="A222" s="186"/>
      <c r="B222" s="133" t="s">
        <v>1057</v>
      </c>
      <c r="C222" s="76" t="s">
        <v>392</v>
      </c>
      <c r="D222" s="76" t="s">
        <v>843</v>
      </c>
      <c r="E222" s="77" t="s">
        <v>393</v>
      </c>
      <c r="F222" s="76" t="s">
        <v>36</v>
      </c>
      <c r="G222" s="76">
        <v>457.62</v>
      </c>
      <c r="H222" s="156" t="s">
        <v>824</v>
      </c>
      <c r="I222" s="78"/>
      <c r="J222" s="78">
        <f t="shared" si="12"/>
        <v>0</v>
      </c>
      <c r="K222" s="202" cm="1">
        <f t="array" ref="K222">IFERROR(_xlfn.IFS(H222="BDI 01",J222*(1+BDI_SERVIÇO),H222="BDI 02",J222*(1+BDI_EQUIPAMENTO)),)</f>
        <v>0</v>
      </c>
    </row>
    <row r="223" spans="1:11" x14ac:dyDescent="0.25">
      <c r="A223" s="186"/>
      <c r="B223" s="133" t="s">
        <v>1058</v>
      </c>
      <c r="C223" s="76" t="s">
        <v>394</v>
      </c>
      <c r="D223" s="76" t="s">
        <v>843</v>
      </c>
      <c r="E223" s="77" t="s">
        <v>395</v>
      </c>
      <c r="F223" s="76" t="s">
        <v>36</v>
      </c>
      <c r="G223" s="76">
        <v>271.72000000000003</v>
      </c>
      <c r="H223" s="156" t="s">
        <v>824</v>
      </c>
      <c r="I223" s="78"/>
      <c r="J223" s="78">
        <f t="shared" si="12"/>
        <v>0</v>
      </c>
      <c r="K223" s="202" cm="1">
        <f t="array" ref="K223">IFERROR(_xlfn.IFS(H223="BDI 01",J223*(1+BDI_SERVIÇO),H223="BDI 02",J223*(1+BDI_EQUIPAMENTO)),)</f>
        <v>0</v>
      </c>
    </row>
    <row r="224" spans="1:11" x14ac:dyDescent="0.25">
      <c r="A224" s="186"/>
      <c r="B224" s="133" t="s">
        <v>1059</v>
      </c>
      <c r="C224" s="76" t="s">
        <v>396</v>
      </c>
      <c r="D224" s="76" t="s">
        <v>843</v>
      </c>
      <c r="E224" s="77" t="s">
        <v>397</v>
      </c>
      <c r="F224" s="76" t="s">
        <v>9</v>
      </c>
      <c r="G224" s="76">
        <v>567</v>
      </c>
      <c r="H224" s="156" t="s">
        <v>824</v>
      </c>
      <c r="I224" s="78"/>
      <c r="J224" s="78">
        <f t="shared" si="12"/>
        <v>0</v>
      </c>
      <c r="K224" s="202" cm="1">
        <f t="array" ref="K224">IFERROR(_xlfn.IFS(H224="BDI 01",J224*(1+BDI_SERVIÇO),H224="BDI 02",J224*(1+BDI_EQUIPAMENTO)),)</f>
        <v>0</v>
      </c>
    </row>
    <row r="225" spans="1:11" x14ac:dyDescent="0.25">
      <c r="A225" s="186"/>
      <c r="B225" s="133" t="s">
        <v>1060</v>
      </c>
      <c r="C225" s="76" t="s">
        <v>398</v>
      </c>
      <c r="D225" s="76" t="s">
        <v>843</v>
      </c>
      <c r="E225" s="77" t="s">
        <v>399</v>
      </c>
      <c r="F225" s="76" t="s">
        <v>9</v>
      </c>
      <c r="G225" s="76">
        <v>459</v>
      </c>
      <c r="H225" s="156" t="s">
        <v>824</v>
      </c>
      <c r="I225" s="78"/>
      <c r="J225" s="78">
        <f t="shared" si="12"/>
        <v>0</v>
      </c>
      <c r="K225" s="202" cm="1">
        <f t="array" ref="K225">IFERROR(_xlfn.IFS(H225="BDI 01",J225*(1+BDI_SERVIÇO),H225="BDI 02",J225*(1+BDI_EQUIPAMENTO)),)</f>
        <v>0</v>
      </c>
    </row>
    <row r="226" spans="1:11" x14ac:dyDescent="0.25">
      <c r="A226" s="186"/>
      <c r="B226" s="133" t="s">
        <v>1061</v>
      </c>
      <c r="C226" s="76" t="s">
        <v>400</v>
      </c>
      <c r="D226" s="76" t="s">
        <v>843</v>
      </c>
      <c r="E226" s="77" t="s">
        <v>401</v>
      </c>
      <c r="F226" s="76" t="s">
        <v>9</v>
      </c>
      <c r="G226" s="76">
        <v>694</v>
      </c>
      <c r="H226" s="156" t="s">
        <v>824</v>
      </c>
      <c r="I226" s="78"/>
      <c r="J226" s="78">
        <f t="shared" si="12"/>
        <v>0</v>
      </c>
      <c r="K226" s="202" cm="1">
        <f t="array" ref="K226">IFERROR(_xlfn.IFS(H226="BDI 01",J226*(1+BDI_SERVIÇO),H226="BDI 02",J226*(1+BDI_EQUIPAMENTO)),)</f>
        <v>0</v>
      </c>
    </row>
    <row r="227" spans="1:11" x14ac:dyDescent="0.25">
      <c r="A227" s="186"/>
      <c r="B227" s="133" t="s">
        <v>1062</v>
      </c>
      <c r="C227" s="76" t="s">
        <v>332</v>
      </c>
      <c r="D227" s="76" t="s">
        <v>843</v>
      </c>
      <c r="E227" s="77" t="s">
        <v>333</v>
      </c>
      <c r="F227" s="76" t="s">
        <v>9</v>
      </c>
      <c r="G227" s="76">
        <v>26</v>
      </c>
      <c r="H227" s="156" t="s">
        <v>824</v>
      </c>
      <c r="I227" s="78"/>
      <c r="J227" s="78">
        <f t="shared" si="12"/>
        <v>0</v>
      </c>
      <c r="K227" s="202" cm="1">
        <f t="array" ref="K227">IFERROR(_xlfn.IFS(H227="BDI 01",J227*(1+BDI_SERVIÇO),H227="BDI 02",J227*(1+BDI_EQUIPAMENTO)),)</f>
        <v>0</v>
      </c>
    </row>
    <row r="228" spans="1:11" x14ac:dyDescent="0.25">
      <c r="A228" s="186"/>
      <c r="B228" s="133" t="s">
        <v>1063</v>
      </c>
      <c r="C228" s="76" t="s">
        <v>334</v>
      </c>
      <c r="D228" s="76" t="s">
        <v>843</v>
      </c>
      <c r="E228" s="77" t="s">
        <v>335</v>
      </c>
      <c r="F228" s="76" t="s">
        <v>9</v>
      </c>
      <c r="G228" s="76">
        <v>16</v>
      </c>
      <c r="H228" s="156" t="s">
        <v>824</v>
      </c>
      <c r="I228" s="78"/>
      <c r="J228" s="78">
        <f t="shared" si="12"/>
        <v>0</v>
      </c>
      <c r="K228" s="202" cm="1">
        <f t="array" ref="K228">IFERROR(_xlfn.IFS(H228="BDI 01",J228*(1+BDI_SERVIÇO),H228="BDI 02",J228*(1+BDI_EQUIPAMENTO)),)</f>
        <v>0</v>
      </c>
    </row>
    <row r="229" spans="1:11" x14ac:dyDescent="0.25">
      <c r="A229" s="186"/>
      <c r="B229" s="133" t="s">
        <v>1064</v>
      </c>
      <c r="C229" s="76" t="s">
        <v>336</v>
      </c>
      <c r="D229" s="76" t="s">
        <v>843</v>
      </c>
      <c r="E229" s="77" t="s">
        <v>337</v>
      </c>
      <c r="F229" s="76" t="s">
        <v>33</v>
      </c>
      <c r="G229" s="76">
        <v>9.25</v>
      </c>
      <c r="H229" s="156" t="s">
        <v>824</v>
      </c>
      <c r="I229" s="78"/>
      <c r="J229" s="78">
        <f t="shared" si="12"/>
        <v>0</v>
      </c>
      <c r="K229" s="202" cm="1">
        <f t="array" ref="K229">IFERROR(_xlfn.IFS(H229="BDI 01",J229*(1+BDI_SERVIÇO),H229="BDI 02",J229*(1+BDI_EQUIPAMENTO)),)</f>
        <v>0</v>
      </c>
    </row>
    <row r="230" spans="1:11" x14ac:dyDescent="0.25">
      <c r="A230" s="186"/>
      <c r="B230" s="133" t="s">
        <v>1065</v>
      </c>
      <c r="C230" s="76" t="s">
        <v>338</v>
      </c>
      <c r="D230" s="76" t="s">
        <v>843</v>
      </c>
      <c r="E230" s="77" t="s">
        <v>339</v>
      </c>
      <c r="F230" s="76" t="s">
        <v>73</v>
      </c>
      <c r="G230" s="76">
        <v>15.42</v>
      </c>
      <c r="H230" s="156" t="s">
        <v>824</v>
      </c>
      <c r="I230" s="78"/>
      <c r="J230" s="78">
        <f t="shared" si="12"/>
        <v>0</v>
      </c>
      <c r="K230" s="202" cm="1">
        <f t="array" ref="K230">IFERROR(_xlfn.IFS(H230="BDI 01",J230*(1+BDI_SERVIÇO),H230="BDI 02",J230*(1+BDI_EQUIPAMENTO)),)</f>
        <v>0</v>
      </c>
    </row>
    <row r="231" spans="1:11" x14ac:dyDescent="0.25">
      <c r="A231" s="186"/>
      <c r="B231" s="133" t="s">
        <v>1066</v>
      </c>
      <c r="C231" s="76" t="s">
        <v>340</v>
      </c>
      <c r="D231" s="76" t="s">
        <v>843</v>
      </c>
      <c r="E231" s="77" t="s">
        <v>341</v>
      </c>
      <c r="F231" s="76" t="s">
        <v>9</v>
      </c>
      <c r="G231" s="76">
        <v>26</v>
      </c>
      <c r="H231" s="156" t="s">
        <v>824</v>
      </c>
      <c r="I231" s="78"/>
      <c r="J231" s="78">
        <f t="shared" si="12"/>
        <v>0</v>
      </c>
      <c r="K231" s="202" cm="1">
        <f t="array" ref="K231">IFERROR(_xlfn.IFS(H231="BDI 01",J231*(1+BDI_SERVIÇO),H231="BDI 02",J231*(1+BDI_EQUIPAMENTO)),)</f>
        <v>0</v>
      </c>
    </row>
    <row r="232" spans="1:11" x14ac:dyDescent="0.25">
      <c r="A232" s="186"/>
      <c r="B232" s="133" t="s">
        <v>1067</v>
      </c>
      <c r="C232" s="76" t="s">
        <v>342</v>
      </c>
      <c r="D232" s="76" t="s">
        <v>843</v>
      </c>
      <c r="E232" s="77" t="s">
        <v>1684</v>
      </c>
      <c r="F232" s="76" t="s">
        <v>9</v>
      </c>
      <c r="G232" s="76">
        <v>1</v>
      </c>
      <c r="H232" s="156" t="s">
        <v>824</v>
      </c>
      <c r="I232" s="78"/>
      <c r="J232" s="78">
        <f t="shared" si="12"/>
        <v>0</v>
      </c>
      <c r="K232" s="202" cm="1">
        <f t="array" ref="K232">IFERROR(_xlfn.IFS(H232="BDI 01",J232*(1+BDI_SERVIÇO),H232="BDI 02",J232*(1+BDI_EQUIPAMENTO)),)</f>
        <v>0</v>
      </c>
    </row>
    <row r="233" spans="1:11" x14ac:dyDescent="0.25">
      <c r="A233" s="186"/>
      <c r="B233" s="133" t="s">
        <v>1068</v>
      </c>
      <c r="C233" s="76" t="s">
        <v>343</v>
      </c>
      <c r="D233" s="76" t="s">
        <v>843</v>
      </c>
      <c r="E233" s="77" t="s">
        <v>344</v>
      </c>
      <c r="F233" s="76" t="s">
        <v>9</v>
      </c>
      <c r="G233" s="76">
        <v>410</v>
      </c>
      <c r="H233" s="156" t="s">
        <v>824</v>
      </c>
      <c r="I233" s="78"/>
      <c r="J233" s="78">
        <f t="shared" si="12"/>
        <v>0</v>
      </c>
      <c r="K233" s="202" cm="1">
        <f t="array" ref="K233">IFERROR(_xlfn.IFS(H233="BDI 01",J233*(1+BDI_SERVIÇO),H233="BDI 02",J233*(1+BDI_EQUIPAMENTO)),)</f>
        <v>0</v>
      </c>
    </row>
    <row r="234" spans="1:11" x14ac:dyDescent="0.25">
      <c r="A234" s="186"/>
      <c r="B234" s="133" t="s">
        <v>1069</v>
      </c>
      <c r="C234" s="76" t="s">
        <v>345</v>
      </c>
      <c r="D234" s="76" t="s">
        <v>843</v>
      </c>
      <c r="E234" s="77" t="s">
        <v>346</v>
      </c>
      <c r="F234" s="76" t="s">
        <v>9</v>
      </c>
      <c r="G234" s="76">
        <v>101</v>
      </c>
      <c r="H234" s="156" t="s">
        <v>824</v>
      </c>
      <c r="I234" s="78"/>
      <c r="J234" s="78">
        <f t="shared" si="12"/>
        <v>0</v>
      </c>
      <c r="K234" s="202" cm="1">
        <f t="array" ref="K234">IFERROR(_xlfn.IFS(H234="BDI 01",J234*(1+BDI_SERVIÇO),H234="BDI 02",J234*(1+BDI_EQUIPAMENTO)),)</f>
        <v>0</v>
      </c>
    </row>
    <row r="235" spans="1:11" x14ac:dyDescent="0.25">
      <c r="A235" s="186"/>
      <c r="B235" s="133" t="s">
        <v>1070</v>
      </c>
      <c r="C235" s="76" t="s">
        <v>347</v>
      </c>
      <c r="D235" s="76" t="s">
        <v>843</v>
      </c>
      <c r="E235" s="77" t="s">
        <v>348</v>
      </c>
      <c r="F235" s="76" t="s">
        <v>9</v>
      </c>
      <c r="G235" s="76">
        <v>131</v>
      </c>
      <c r="H235" s="156" t="s">
        <v>824</v>
      </c>
      <c r="I235" s="78"/>
      <c r="J235" s="78">
        <f t="shared" si="12"/>
        <v>0</v>
      </c>
      <c r="K235" s="202" cm="1">
        <f t="array" ref="K235">IFERROR(_xlfn.IFS(H235="BDI 01",J235*(1+BDI_SERVIÇO),H235="BDI 02",J235*(1+BDI_EQUIPAMENTO)),)</f>
        <v>0</v>
      </c>
    </row>
    <row r="236" spans="1:11" x14ac:dyDescent="0.25">
      <c r="A236" s="186"/>
      <c r="B236" s="133" t="s">
        <v>1071</v>
      </c>
      <c r="C236" s="76" t="s">
        <v>349</v>
      </c>
      <c r="D236" s="76" t="s">
        <v>843</v>
      </c>
      <c r="E236" s="77" t="s">
        <v>350</v>
      </c>
      <c r="F236" s="76" t="s">
        <v>9</v>
      </c>
      <c r="G236" s="76">
        <v>32</v>
      </c>
      <c r="H236" s="156" t="s">
        <v>824</v>
      </c>
      <c r="I236" s="78"/>
      <c r="J236" s="78">
        <f t="shared" si="12"/>
        <v>0</v>
      </c>
      <c r="K236" s="202" cm="1">
        <f t="array" ref="K236">IFERROR(_xlfn.IFS(H236="BDI 01",J236*(1+BDI_SERVIÇO),H236="BDI 02",J236*(1+BDI_EQUIPAMENTO)),)</f>
        <v>0</v>
      </c>
    </row>
    <row r="237" spans="1:11" x14ac:dyDescent="0.25">
      <c r="A237" s="186"/>
      <c r="B237" s="133" t="s">
        <v>1072</v>
      </c>
      <c r="C237" s="76" t="s">
        <v>351</v>
      </c>
      <c r="D237" s="76" t="s">
        <v>843</v>
      </c>
      <c r="E237" s="77" t="s">
        <v>352</v>
      </c>
      <c r="F237" s="76" t="s">
        <v>9</v>
      </c>
      <c r="G237" s="76">
        <v>18</v>
      </c>
      <c r="H237" s="156" t="s">
        <v>824</v>
      </c>
      <c r="I237" s="78"/>
      <c r="J237" s="78">
        <f t="shared" si="12"/>
        <v>0</v>
      </c>
      <c r="K237" s="202" cm="1">
        <f t="array" ref="K237">IFERROR(_xlfn.IFS(H237="BDI 01",J237*(1+BDI_SERVIÇO),H237="BDI 02",J237*(1+BDI_EQUIPAMENTO)),)</f>
        <v>0</v>
      </c>
    </row>
    <row r="238" spans="1:11" ht="25.5" x14ac:dyDescent="0.25">
      <c r="A238" s="186"/>
      <c r="B238" s="133" t="s">
        <v>1073</v>
      </c>
      <c r="C238" s="76" t="s">
        <v>353</v>
      </c>
      <c r="D238" s="76" t="s">
        <v>843</v>
      </c>
      <c r="E238" s="77" t="s">
        <v>1685</v>
      </c>
      <c r="F238" s="76" t="s">
        <v>9</v>
      </c>
      <c r="G238" s="76">
        <v>4</v>
      </c>
      <c r="H238" s="156" t="s">
        <v>824</v>
      </c>
      <c r="I238" s="78"/>
      <c r="J238" s="78">
        <f t="shared" si="12"/>
        <v>0</v>
      </c>
      <c r="K238" s="202" cm="1">
        <f t="array" ref="K238">IFERROR(_xlfn.IFS(H238="BDI 01",J238*(1+BDI_SERVIÇO),H238="BDI 02",J238*(1+BDI_EQUIPAMENTO)),)</f>
        <v>0</v>
      </c>
    </row>
    <row r="239" spans="1:11" ht="25.5" x14ac:dyDescent="0.25">
      <c r="A239" s="186"/>
      <c r="B239" s="133" t="s">
        <v>1074</v>
      </c>
      <c r="C239" s="76" t="s">
        <v>354</v>
      </c>
      <c r="D239" s="76" t="s">
        <v>843</v>
      </c>
      <c r="E239" s="77" t="s">
        <v>1686</v>
      </c>
      <c r="F239" s="76" t="s">
        <v>9</v>
      </c>
      <c r="G239" s="76">
        <v>1</v>
      </c>
      <c r="H239" s="156" t="s">
        <v>824</v>
      </c>
      <c r="I239" s="78"/>
      <c r="J239" s="78">
        <f t="shared" si="12"/>
        <v>0</v>
      </c>
      <c r="K239" s="202" cm="1">
        <f t="array" ref="K239">IFERROR(_xlfn.IFS(H239="BDI 01",J239*(1+BDI_SERVIÇO),H239="BDI 02",J239*(1+BDI_EQUIPAMENTO)),)</f>
        <v>0</v>
      </c>
    </row>
    <row r="240" spans="1:11" x14ac:dyDescent="0.25">
      <c r="A240" s="186"/>
      <c r="B240" s="133" t="s">
        <v>1075</v>
      </c>
      <c r="C240" s="76" t="s">
        <v>355</v>
      </c>
      <c r="D240" s="76" t="s">
        <v>843</v>
      </c>
      <c r="E240" s="77" t="s">
        <v>356</v>
      </c>
      <c r="F240" s="76" t="s">
        <v>9</v>
      </c>
      <c r="G240" s="76">
        <v>1</v>
      </c>
      <c r="H240" s="156" t="s">
        <v>824</v>
      </c>
      <c r="I240" s="78"/>
      <c r="J240" s="78">
        <f t="shared" si="12"/>
        <v>0</v>
      </c>
      <c r="K240" s="202" cm="1">
        <f t="array" ref="K240">IFERROR(_xlfn.IFS(H240="BDI 01",J240*(1+BDI_SERVIÇO),H240="BDI 02",J240*(1+BDI_EQUIPAMENTO)),)</f>
        <v>0</v>
      </c>
    </row>
    <row r="241" spans="1:11" x14ac:dyDescent="0.25">
      <c r="A241" s="186"/>
      <c r="B241" s="133" t="s">
        <v>1076</v>
      </c>
      <c r="C241" s="76" t="s">
        <v>357</v>
      </c>
      <c r="D241" s="76" t="s">
        <v>843</v>
      </c>
      <c r="E241" s="77" t="s">
        <v>358</v>
      </c>
      <c r="F241" s="76" t="s">
        <v>9</v>
      </c>
      <c r="G241" s="76">
        <v>77</v>
      </c>
      <c r="H241" s="156" t="s">
        <v>824</v>
      </c>
      <c r="I241" s="78"/>
      <c r="J241" s="78">
        <f t="shared" ref="J241:J262" si="13">ROUND(I241*G241,2)</f>
        <v>0</v>
      </c>
      <c r="K241" s="202" cm="1">
        <f t="array" ref="K241">IFERROR(_xlfn.IFS(H241="BDI 01",J241*(1+BDI_SERVIÇO),H241="BDI 02",J241*(1+BDI_EQUIPAMENTO)),)</f>
        <v>0</v>
      </c>
    </row>
    <row r="242" spans="1:11" ht="25.5" x14ac:dyDescent="0.25">
      <c r="A242" s="186"/>
      <c r="B242" s="133" t="s">
        <v>1077</v>
      </c>
      <c r="C242" s="76" t="s">
        <v>359</v>
      </c>
      <c r="D242" s="76" t="s">
        <v>843</v>
      </c>
      <c r="E242" s="77" t="s">
        <v>1354</v>
      </c>
      <c r="F242" s="76" t="s">
        <v>9</v>
      </c>
      <c r="G242" s="76">
        <v>1</v>
      </c>
      <c r="H242" s="156" t="s">
        <v>824</v>
      </c>
      <c r="I242" s="78"/>
      <c r="J242" s="78">
        <f t="shared" si="13"/>
        <v>0</v>
      </c>
      <c r="K242" s="202" cm="1">
        <f t="array" ref="K242">IFERROR(_xlfn.IFS(H242="BDI 01",J242*(1+BDI_SERVIÇO),H242="BDI 02",J242*(1+BDI_EQUIPAMENTO)),)</f>
        <v>0</v>
      </c>
    </row>
    <row r="243" spans="1:11" ht="25.5" x14ac:dyDescent="0.25">
      <c r="A243" s="186"/>
      <c r="B243" s="133" t="s">
        <v>1078</v>
      </c>
      <c r="C243" s="76" t="s">
        <v>360</v>
      </c>
      <c r="D243" s="76" t="s">
        <v>843</v>
      </c>
      <c r="E243" s="77" t="s">
        <v>1355</v>
      </c>
      <c r="F243" s="76" t="s">
        <v>9</v>
      </c>
      <c r="G243" s="76">
        <v>1</v>
      </c>
      <c r="H243" s="156" t="s">
        <v>824</v>
      </c>
      <c r="I243" s="78"/>
      <c r="J243" s="78">
        <f t="shared" si="13"/>
        <v>0</v>
      </c>
      <c r="K243" s="202" cm="1">
        <f t="array" ref="K243">IFERROR(_xlfn.IFS(H243="BDI 01",J243*(1+BDI_SERVIÇO),H243="BDI 02",J243*(1+BDI_EQUIPAMENTO)),)</f>
        <v>0</v>
      </c>
    </row>
    <row r="244" spans="1:11" x14ac:dyDescent="0.25">
      <c r="A244" s="186"/>
      <c r="B244" s="133" t="s">
        <v>1079</v>
      </c>
      <c r="C244" s="76" t="s">
        <v>361</v>
      </c>
      <c r="D244" s="76" t="s">
        <v>843</v>
      </c>
      <c r="E244" s="77" t="s">
        <v>362</v>
      </c>
      <c r="F244" s="76" t="s">
        <v>9</v>
      </c>
      <c r="G244" s="76">
        <v>13</v>
      </c>
      <c r="H244" s="156" t="s">
        <v>824</v>
      </c>
      <c r="I244" s="78"/>
      <c r="J244" s="78">
        <f t="shared" si="13"/>
        <v>0</v>
      </c>
      <c r="K244" s="202" cm="1">
        <f t="array" ref="K244">IFERROR(_xlfn.IFS(H244="BDI 01",J244*(1+BDI_SERVIÇO),H244="BDI 02",J244*(1+BDI_EQUIPAMENTO)),)</f>
        <v>0</v>
      </c>
    </row>
    <row r="245" spans="1:11" x14ac:dyDescent="0.25">
      <c r="A245" s="186"/>
      <c r="B245" s="133" t="s">
        <v>1080</v>
      </c>
      <c r="C245" s="76" t="s">
        <v>363</v>
      </c>
      <c r="D245" s="76" t="s">
        <v>843</v>
      </c>
      <c r="E245" s="77" t="s">
        <v>364</v>
      </c>
      <c r="F245" s="76" t="s">
        <v>9</v>
      </c>
      <c r="G245" s="76">
        <v>23</v>
      </c>
      <c r="H245" s="156" t="s">
        <v>824</v>
      </c>
      <c r="I245" s="78"/>
      <c r="J245" s="78">
        <f t="shared" si="13"/>
        <v>0</v>
      </c>
      <c r="K245" s="202" cm="1">
        <f t="array" ref="K245">IFERROR(_xlfn.IFS(H245="BDI 01",J245*(1+BDI_SERVIÇO),H245="BDI 02",J245*(1+BDI_EQUIPAMENTO)),)</f>
        <v>0</v>
      </c>
    </row>
    <row r="246" spans="1:11" x14ac:dyDescent="0.25">
      <c r="A246" s="186"/>
      <c r="B246" s="133" t="s">
        <v>1081</v>
      </c>
      <c r="C246" s="76" t="s">
        <v>365</v>
      </c>
      <c r="D246" s="76" t="s">
        <v>843</v>
      </c>
      <c r="E246" s="77" t="s">
        <v>366</v>
      </c>
      <c r="F246" s="76" t="s">
        <v>9</v>
      </c>
      <c r="G246" s="76">
        <v>23</v>
      </c>
      <c r="H246" s="156" t="s">
        <v>824</v>
      </c>
      <c r="I246" s="78"/>
      <c r="J246" s="78">
        <f t="shared" si="13"/>
        <v>0</v>
      </c>
      <c r="K246" s="202" cm="1">
        <f t="array" ref="K246">IFERROR(_xlfn.IFS(H246="BDI 01",J246*(1+BDI_SERVIÇO),H246="BDI 02",J246*(1+BDI_EQUIPAMENTO)),)</f>
        <v>0</v>
      </c>
    </row>
    <row r="247" spans="1:11" x14ac:dyDescent="0.25">
      <c r="A247" s="186"/>
      <c r="B247" s="133" t="s">
        <v>1082</v>
      </c>
      <c r="C247" s="76" t="s">
        <v>367</v>
      </c>
      <c r="D247" s="76" t="s">
        <v>843</v>
      </c>
      <c r="E247" s="77" t="s">
        <v>1356</v>
      </c>
      <c r="F247" s="76" t="s">
        <v>9</v>
      </c>
      <c r="G247" s="76">
        <v>5</v>
      </c>
      <c r="H247" s="156" t="s">
        <v>824</v>
      </c>
      <c r="I247" s="78"/>
      <c r="J247" s="78">
        <f t="shared" si="13"/>
        <v>0</v>
      </c>
      <c r="K247" s="202" cm="1">
        <f t="array" ref="K247">IFERROR(_xlfn.IFS(H247="BDI 01",J247*(1+BDI_SERVIÇO),H247="BDI 02",J247*(1+BDI_EQUIPAMENTO)),)</f>
        <v>0</v>
      </c>
    </row>
    <row r="248" spans="1:11" x14ac:dyDescent="0.25">
      <c r="A248" s="186"/>
      <c r="B248" s="133" t="s">
        <v>1083</v>
      </c>
      <c r="C248" s="76" t="s">
        <v>368</v>
      </c>
      <c r="D248" s="76" t="s">
        <v>843</v>
      </c>
      <c r="E248" s="77" t="s">
        <v>369</v>
      </c>
      <c r="F248" s="76" t="s">
        <v>9</v>
      </c>
      <c r="G248" s="76">
        <v>23</v>
      </c>
      <c r="H248" s="156" t="s">
        <v>824</v>
      </c>
      <c r="I248" s="78"/>
      <c r="J248" s="78">
        <f t="shared" si="13"/>
        <v>0</v>
      </c>
      <c r="K248" s="202" cm="1">
        <f t="array" ref="K248">IFERROR(_xlfn.IFS(H248="BDI 01",J248*(1+BDI_SERVIÇO),H248="BDI 02",J248*(1+BDI_EQUIPAMENTO)),)</f>
        <v>0</v>
      </c>
    </row>
    <row r="249" spans="1:11" ht="25.5" x14ac:dyDescent="0.25">
      <c r="A249" s="186"/>
      <c r="B249" s="133" t="s">
        <v>1084</v>
      </c>
      <c r="C249" s="76" t="s">
        <v>370</v>
      </c>
      <c r="D249" s="76" t="s">
        <v>843</v>
      </c>
      <c r="E249" s="77" t="s">
        <v>371</v>
      </c>
      <c r="F249" s="76" t="s">
        <v>9</v>
      </c>
      <c r="G249" s="76">
        <v>23</v>
      </c>
      <c r="H249" s="156" t="s">
        <v>824</v>
      </c>
      <c r="I249" s="78"/>
      <c r="J249" s="78">
        <f t="shared" si="13"/>
        <v>0</v>
      </c>
      <c r="K249" s="202" cm="1">
        <f t="array" ref="K249">IFERROR(_xlfn.IFS(H249="BDI 01",J249*(1+BDI_SERVIÇO),H249="BDI 02",J249*(1+BDI_EQUIPAMENTO)),)</f>
        <v>0</v>
      </c>
    </row>
    <row r="250" spans="1:11" x14ac:dyDescent="0.25">
      <c r="A250" s="186"/>
      <c r="B250" s="133" t="s">
        <v>1085</v>
      </c>
      <c r="C250" s="76" t="s">
        <v>468</v>
      </c>
      <c r="D250" s="76" t="s">
        <v>843</v>
      </c>
      <c r="E250" s="77" t="s">
        <v>469</v>
      </c>
      <c r="F250" s="76" t="s">
        <v>9</v>
      </c>
      <c r="G250" s="76">
        <v>1</v>
      </c>
      <c r="H250" s="156" t="s">
        <v>824</v>
      </c>
      <c r="I250" s="78"/>
      <c r="J250" s="78">
        <f t="shared" si="13"/>
        <v>0</v>
      </c>
      <c r="K250" s="202" cm="1">
        <f t="array" ref="K250">IFERROR(_xlfn.IFS(H250="BDI 01",J250*(1+BDI_SERVIÇO),H250="BDI 02",J250*(1+BDI_EQUIPAMENTO)),)</f>
        <v>0</v>
      </c>
    </row>
    <row r="251" spans="1:11" x14ac:dyDescent="0.25">
      <c r="A251" s="186"/>
      <c r="B251" s="133" t="s">
        <v>1086</v>
      </c>
      <c r="C251" s="76" t="s">
        <v>470</v>
      </c>
      <c r="D251" s="76" t="s">
        <v>843</v>
      </c>
      <c r="E251" s="77" t="s">
        <v>471</v>
      </c>
      <c r="F251" s="76" t="s">
        <v>9</v>
      </c>
      <c r="G251" s="76">
        <v>32</v>
      </c>
      <c r="H251" s="156" t="s">
        <v>824</v>
      </c>
      <c r="I251" s="78"/>
      <c r="J251" s="78">
        <f t="shared" si="13"/>
        <v>0</v>
      </c>
      <c r="K251" s="202" cm="1">
        <f t="array" ref="K251">IFERROR(_xlfn.IFS(H251="BDI 01",J251*(1+BDI_SERVIÇO),H251="BDI 02",J251*(1+BDI_EQUIPAMENTO)),)</f>
        <v>0</v>
      </c>
    </row>
    <row r="252" spans="1:11" x14ac:dyDescent="0.25">
      <c r="A252" s="186"/>
      <c r="B252" s="133" t="s">
        <v>1087</v>
      </c>
      <c r="C252" s="76" t="s">
        <v>472</v>
      </c>
      <c r="D252" s="76" t="s">
        <v>843</v>
      </c>
      <c r="E252" s="77" t="s">
        <v>473</v>
      </c>
      <c r="F252" s="76" t="s">
        <v>9</v>
      </c>
      <c r="G252" s="76">
        <v>3</v>
      </c>
      <c r="H252" s="156" t="s">
        <v>824</v>
      </c>
      <c r="I252" s="78"/>
      <c r="J252" s="78">
        <f t="shared" si="13"/>
        <v>0</v>
      </c>
      <c r="K252" s="202" cm="1">
        <f t="array" ref="K252">IFERROR(_xlfn.IFS(H252="BDI 01",J252*(1+BDI_SERVIÇO),H252="BDI 02",J252*(1+BDI_EQUIPAMENTO)),)</f>
        <v>0</v>
      </c>
    </row>
    <row r="253" spans="1:11" x14ac:dyDescent="0.25">
      <c r="A253" s="186"/>
      <c r="B253" s="133" t="s">
        <v>1088</v>
      </c>
      <c r="C253" s="76" t="s">
        <v>474</v>
      </c>
      <c r="D253" s="76" t="s">
        <v>843</v>
      </c>
      <c r="E253" s="77" t="s">
        <v>475</v>
      </c>
      <c r="F253" s="76" t="s">
        <v>9</v>
      </c>
      <c r="G253" s="76">
        <v>5</v>
      </c>
      <c r="H253" s="156" t="s">
        <v>824</v>
      </c>
      <c r="I253" s="78"/>
      <c r="J253" s="78">
        <f t="shared" si="13"/>
        <v>0</v>
      </c>
      <c r="K253" s="202" cm="1">
        <f t="array" ref="K253">IFERROR(_xlfn.IFS(H253="BDI 01",J253*(1+BDI_SERVIÇO),H253="BDI 02",J253*(1+BDI_EQUIPAMENTO)),)</f>
        <v>0</v>
      </c>
    </row>
    <row r="254" spans="1:11" x14ac:dyDescent="0.25">
      <c r="A254" s="186"/>
      <c r="B254" s="133" t="s">
        <v>1089</v>
      </c>
      <c r="C254" s="76" t="s">
        <v>476</v>
      </c>
      <c r="D254" s="76" t="s">
        <v>843</v>
      </c>
      <c r="E254" s="77" t="s">
        <v>477</v>
      </c>
      <c r="F254" s="76" t="s">
        <v>9</v>
      </c>
      <c r="G254" s="76">
        <v>5</v>
      </c>
      <c r="H254" s="156" t="s">
        <v>824</v>
      </c>
      <c r="I254" s="78"/>
      <c r="J254" s="78">
        <f t="shared" si="13"/>
        <v>0</v>
      </c>
      <c r="K254" s="202" cm="1">
        <f t="array" ref="K254">IFERROR(_xlfn.IFS(H254="BDI 01",J254*(1+BDI_SERVIÇO),H254="BDI 02",J254*(1+BDI_EQUIPAMENTO)),)</f>
        <v>0</v>
      </c>
    </row>
    <row r="255" spans="1:11" x14ac:dyDescent="0.25">
      <c r="A255" s="186"/>
      <c r="B255" s="133" t="s">
        <v>1090</v>
      </c>
      <c r="C255" s="76" t="s">
        <v>478</v>
      </c>
      <c r="D255" s="76" t="s">
        <v>843</v>
      </c>
      <c r="E255" s="77" t="s">
        <v>479</v>
      </c>
      <c r="F255" s="76" t="s">
        <v>9</v>
      </c>
      <c r="G255" s="76">
        <v>3</v>
      </c>
      <c r="H255" s="156" t="s">
        <v>824</v>
      </c>
      <c r="I255" s="78"/>
      <c r="J255" s="78">
        <f t="shared" si="13"/>
        <v>0</v>
      </c>
      <c r="K255" s="202" cm="1">
        <f t="array" ref="K255">IFERROR(_xlfn.IFS(H255="BDI 01",J255*(1+BDI_SERVIÇO),H255="BDI 02",J255*(1+BDI_EQUIPAMENTO)),)</f>
        <v>0</v>
      </c>
    </row>
    <row r="256" spans="1:11" x14ac:dyDescent="0.25">
      <c r="A256" s="186"/>
      <c r="B256" s="133" t="s">
        <v>1091</v>
      </c>
      <c r="C256" s="76" t="s">
        <v>480</v>
      </c>
      <c r="D256" s="76" t="s">
        <v>843</v>
      </c>
      <c r="E256" s="77" t="s">
        <v>481</v>
      </c>
      <c r="F256" s="76" t="s">
        <v>9</v>
      </c>
      <c r="G256" s="76">
        <v>8</v>
      </c>
      <c r="H256" s="156" t="s">
        <v>824</v>
      </c>
      <c r="I256" s="78"/>
      <c r="J256" s="78">
        <f t="shared" si="13"/>
        <v>0</v>
      </c>
      <c r="K256" s="202" cm="1">
        <f t="array" ref="K256">IFERROR(_xlfn.IFS(H256="BDI 01",J256*(1+BDI_SERVIÇO),H256="BDI 02",J256*(1+BDI_EQUIPAMENTO)),)</f>
        <v>0</v>
      </c>
    </row>
    <row r="257" spans="1:11" ht="25.5" x14ac:dyDescent="0.25">
      <c r="A257" s="186"/>
      <c r="B257" s="133" t="s">
        <v>1092</v>
      </c>
      <c r="C257" s="76" t="s">
        <v>723</v>
      </c>
      <c r="D257" s="76" t="s">
        <v>843</v>
      </c>
      <c r="E257" s="77" t="s">
        <v>724</v>
      </c>
      <c r="F257" s="76" t="s">
        <v>9</v>
      </c>
      <c r="G257" s="76">
        <v>3</v>
      </c>
      <c r="H257" s="156" t="s">
        <v>824</v>
      </c>
      <c r="I257" s="78"/>
      <c r="J257" s="78">
        <f t="shared" si="13"/>
        <v>0</v>
      </c>
      <c r="K257" s="202" cm="1">
        <f t="array" ref="K257">IFERROR(_xlfn.IFS(H257="BDI 01",J257*(1+BDI_SERVIÇO),H257="BDI 02",J257*(1+BDI_EQUIPAMENTO)),)</f>
        <v>0</v>
      </c>
    </row>
    <row r="258" spans="1:11" x14ac:dyDescent="0.25">
      <c r="A258" s="186"/>
      <c r="B258" s="133" t="s">
        <v>1093</v>
      </c>
      <c r="C258" s="76" t="s">
        <v>326</v>
      </c>
      <c r="D258" s="76" t="s">
        <v>843</v>
      </c>
      <c r="E258" s="77" t="s">
        <v>327</v>
      </c>
      <c r="F258" s="76" t="s">
        <v>9</v>
      </c>
      <c r="G258" s="76">
        <v>1</v>
      </c>
      <c r="H258" s="156" t="s">
        <v>824</v>
      </c>
      <c r="I258" s="78"/>
      <c r="J258" s="78">
        <f t="shared" si="13"/>
        <v>0</v>
      </c>
      <c r="K258" s="202" cm="1">
        <f t="array" ref="K258">IFERROR(_xlfn.IFS(H258="BDI 01",J258*(1+BDI_SERVIÇO),H258="BDI 02",J258*(1+BDI_EQUIPAMENTO)),)</f>
        <v>0</v>
      </c>
    </row>
    <row r="259" spans="1:11" x14ac:dyDescent="0.25">
      <c r="A259" s="186"/>
      <c r="B259" s="133" t="s">
        <v>1094</v>
      </c>
      <c r="C259" s="76" t="s">
        <v>328</v>
      </c>
      <c r="D259" s="76" t="s">
        <v>843</v>
      </c>
      <c r="E259" s="77" t="s">
        <v>329</v>
      </c>
      <c r="F259" s="3"/>
      <c r="G259" s="76">
        <v>2</v>
      </c>
      <c r="H259" s="156" t="s">
        <v>824</v>
      </c>
      <c r="I259" s="78"/>
      <c r="J259" s="78">
        <f t="shared" si="13"/>
        <v>0</v>
      </c>
      <c r="K259" s="202" cm="1">
        <f t="array" ref="K259">IFERROR(_xlfn.IFS(H259="BDI 01",J259*(1+BDI_SERVIÇO),H259="BDI 02",J259*(1+BDI_EQUIPAMENTO)),)</f>
        <v>0</v>
      </c>
    </row>
    <row r="260" spans="1:11" x14ac:dyDescent="0.25">
      <c r="A260" s="186"/>
      <c r="B260" s="133" t="s">
        <v>1095</v>
      </c>
      <c r="C260" s="76" t="s">
        <v>1698</v>
      </c>
      <c r="D260" s="76" t="s">
        <v>843</v>
      </c>
      <c r="E260" s="77" t="s">
        <v>1699</v>
      </c>
      <c r="F260" s="76" t="s">
        <v>9</v>
      </c>
      <c r="G260" s="76">
        <v>1</v>
      </c>
      <c r="H260" s="156" t="s">
        <v>824</v>
      </c>
      <c r="I260" s="78"/>
      <c r="J260" s="78">
        <f t="shared" si="13"/>
        <v>0</v>
      </c>
      <c r="K260" s="202" cm="1">
        <f t="array" ref="K260">IFERROR(_xlfn.IFS(H260="BDI 01",J260*(1+BDI_SERVIÇO),H260="BDI 02",J260*(1+BDI_EQUIPAMENTO)),)</f>
        <v>0</v>
      </c>
    </row>
    <row r="261" spans="1:11" x14ac:dyDescent="0.25">
      <c r="A261" s="186"/>
      <c r="B261" s="133" t="s">
        <v>1096</v>
      </c>
      <c r="C261" s="76" t="s">
        <v>1700</v>
      </c>
      <c r="D261" s="76" t="s">
        <v>843</v>
      </c>
      <c r="E261" s="77" t="s">
        <v>1701</v>
      </c>
      <c r="F261" s="76" t="s">
        <v>40</v>
      </c>
      <c r="G261" s="76">
        <v>1</v>
      </c>
      <c r="H261" s="156" t="s">
        <v>824</v>
      </c>
      <c r="I261" s="78"/>
      <c r="J261" s="78">
        <f t="shared" si="13"/>
        <v>0</v>
      </c>
      <c r="K261" s="202" cm="1">
        <f t="array" ref="K261">IFERROR(_xlfn.IFS(H261="BDI 01",J261*(1+BDI_SERVIÇO),H261="BDI 02",J261*(1+BDI_EQUIPAMENTO)),)</f>
        <v>0</v>
      </c>
    </row>
    <row r="262" spans="1:11" x14ac:dyDescent="0.25">
      <c r="A262" s="186"/>
      <c r="B262" s="133" t="s">
        <v>1097</v>
      </c>
      <c r="C262" s="76" t="s">
        <v>1631</v>
      </c>
      <c r="D262" s="76" t="s">
        <v>843</v>
      </c>
      <c r="E262" s="77" t="s">
        <v>1632</v>
      </c>
      <c r="F262" s="76" t="s">
        <v>9</v>
      </c>
      <c r="G262" s="76">
        <v>1</v>
      </c>
      <c r="H262" s="156" t="s">
        <v>824</v>
      </c>
      <c r="I262" s="78"/>
      <c r="J262" s="78">
        <f t="shared" si="13"/>
        <v>0</v>
      </c>
      <c r="K262" s="202" cm="1">
        <f t="array" ref="K262">IFERROR(_xlfn.IFS(H262="BDI 01",J262*(1+BDI_SERVIÇO),H262="BDI 02",J262*(1+BDI_EQUIPAMENTO)),)</f>
        <v>0</v>
      </c>
    </row>
    <row r="263" spans="1:11" x14ac:dyDescent="0.25">
      <c r="A263" s="186"/>
      <c r="B263" s="133"/>
      <c r="C263" s="76"/>
      <c r="D263" s="76"/>
      <c r="E263" s="141" t="s">
        <v>1225</v>
      </c>
      <c r="F263" s="145"/>
      <c r="G263" s="151"/>
      <c r="H263" s="160"/>
      <c r="I263" s="78"/>
      <c r="J263" s="78"/>
      <c r="K263" s="202"/>
    </row>
    <row r="264" spans="1:11" x14ac:dyDescent="0.25">
      <c r="A264" s="186"/>
      <c r="B264" s="133" t="s">
        <v>1098</v>
      </c>
      <c r="C264" s="76" t="s">
        <v>376</v>
      </c>
      <c r="D264" s="76" t="s">
        <v>843</v>
      </c>
      <c r="E264" s="77" t="s">
        <v>377</v>
      </c>
      <c r="F264" s="76" t="s">
        <v>36</v>
      </c>
      <c r="G264" s="148">
        <v>2381.5</v>
      </c>
      <c r="H264" s="156" t="s">
        <v>824</v>
      </c>
      <c r="I264" s="78"/>
      <c r="J264" s="78">
        <f t="shared" ref="J264:J291" si="14">ROUND(I264*G264,2)</f>
        <v>0</v>
      </c>
      <c r="K264" s="202" cm="1">
        <f t="array" ref="K264">IFERROR(_xlfn.IFS(H264="BDI 01",J264*(1+BDI_SERVIÇO),H264="BDI 02",J264*(1+BDI_EQUIPAMENTO)),)</f>
        <v>0</v>
      </c>
    </row>
    <row r="265" spans="1:11" x14ac:dyDescent="0.25">
      <c r="A265" s="186"/>
      <c r="B265" s="133" t="s">
        <v>1099</v>
      </c>
      <c r="C265" s="76" t="s">
        <v>412</v>
      </c>
      <c r="D265" s="76" t="s">
        <v>843</v>
      </c>
      <c r="E265" s="77" t="s">
        <v>413</v>
      </c>
      <c r="F265" s="76" t="s">
        <v>36</v>
      </c>
      <c r="G265" s="76">
        <v>25350</v>
      </c>
      <c r="H265" s="156" t="s">
        <v>824</v>
      </c>
      <c r="I265" s="78"/>
      <c r="J265" s="78">
        <f t="shared" si="14"/>
        <v>0</v>
      </c>
      <c r="K265" s="202" cm="1">
        <f t="array" ref="K265">IFERROR(_xlfn.IFS(H265="BDI 01",J265*(1+BDI_SERVIÇO),H265="BDI 02",J265*(1+BDI_EQUIPAMENTO)),)</f>
        <v>0</v>
      </c>
    </row>
    <row r="266" spans="1:11" x14ac:dyDescent="0.25">
      <c r="A266" s="186"/>
      <c r="B266" s="133" t="s">
        <v>1100</v>
      </c>
      <c r="C266" s="76" t="s">
        <v>801</v>
      </c>
      <c r="D266" s="76" t="s">
        <v>843</v>
      </c>
      <c r="E266" s="77" t="s">
        <v>802</v>
      </c>
      <c r="F266" s="76" t="s">
        <v>9</v>
      </c>
      <c r="G266" s="76">
        <v>849</v>
      </c>
      <c r="H266" s="156" t="s">
        <v>824</v>
      </c>
      <c r="I266" s="78"/>
      <c r="J266" s="78">
        <f t="shared" si="14"/>
        <v>0</v>
      </c>
      <c r="K266" s="202" cm="1">
        <f t="array" ref="K266">IFERROR(_xlfn.IFS(H266="BDI 01",J266*(1+BDI_SERVIÇO),H266="BDI 02",J266*(1+BDI_EQUIPAMENTO)),)</f>
        <v>0</v>
      </c>
    </row>
    <row r="267" spans="1:11" x14ac:dyDescent="0.25">
      <c r="A267" s="186"/>
      <c r="B267" s="133" t="s">
        <v>1101</v>
      </c>
      <c r="C267" s="76" t="s">
        <v>380</v>
      </c>
      <c r="D267" s="76" t="s">
        <v>843</v>
      </c>
      <c r="E267" s="77" t="s">
        <v>381</v>
      </c>
      <c r="F267" s="76" t="s">
        <v>36</v>
      </c>
      <c r="G267" s="76">
        <v>714.45</v>
      </c>
      <c r="H267" s="156" t="s">
        <v>824</v>
      </c>
      <c r="I267" s="78"/>
      <c r="J267" s="78">
        <f t="shared" si="14"/>
        <v>0</v>
      </c>
      <c r="K267" s="202" cm="1">
        <f t="array" ref="K267">IFERROR(_xlfn.IFS(H267="BDI 01",J267*(1+BDI_SERVIÇO),H267="BDI 02",J267*(1+BDI_EQUIPAMENTO)),)</f>
        <v>0</v>
      </c>
    </row>
    <row r="268" spans="1:11" x14ac:dyDescent="0.25">
      <c r="A268" s="186"/>
      <c r="B268" s="133" t="s">
        <v>1102</v>
      </c>
      <c r="C268" s="76" t="s">
        <v>388</v>
      </c>
      <c r="D268" s="76" t="s">
        <v>843</v>
      </c>
      <c r="E268" s="77" t="s">
        <v>389</v>
      </c>
      <c r="F268" s="76" t="s">
        <v>36</v>
      </c>
      <c r="G268" s="76">
        <v>714.45</v>
      </c>
      <c r="H268" s="156" t="s">
        <v>824</v>
      </c>
      <c r="I268" s="78"/>
      <c r="J268" s="78">
        <f t="shared" si="14"/>
        <v>0</v>
      </c>
      <c r="K268" s="202" cm="1">
        <f t="array" ref="K268">IFERROR(_xlfn.IFS(H268="BDI 01",J268*(1+BDI_SERVIÇO),H268="BDI 02",J268*(1+BDI_EQUIPAMENTO)),)</f>
        <v>0</v>
      </c>
    </row>
    <row r="269" spans="1:11" x14ac:dyDescent="0.25">
      <c r="A269" s="186"/>
      <c r="B269" s="133" t="s">
        <v>1103</v>
      </c>
      <c r="C269" s="76" t="s">
        <v>374</v>
      </c>
      <c r="D269" s="76" t="s">
        <v>843</v>
      </c>
      <c r="E269" s="77" t="s">
        <v>375</v>
      </c>
      <c r="F269" s="76" t="s">
        <v>36</v>
      </c>
      <c r="G269" s="76">
        <v>7938.36</v>
      </c>
      <c r="H269" s="156" t="s">
        <v>824</v>
      </c>
      <c r="I269" s="78"/>
      <c r="J269" s="78">
        <f t="shared" si="14"/>
        <v>0</v>
      </c>
      <c r="K269" s="202" cm="1">
        <f t="array" ref="K269">IFERROR(_xlfn.IFS(H269="BDI 01",J269*(1+BDI_SERVIÇO),H269="BDI 02",J269*(1+BDI_EQUIPAMENTO)),)</f>
        <v>0</v>
      </c>
    </row>
    <row r="270" spans="1:11" x14ac:dyDescent="0.25">
      <c r="A270" s="186"/>
      <c r="B270" s="133" t="s">
        <v>1104</v>
      </c>
      <c r="C270" s="76" t="s">
        <v>444</v>
      </c>
      <c r="D270" s="76" t="s">
        <v>843</v>
      </c>
      <c r="E270" s="77" t="s">
        <v>445</v>
      </c>
      <c r="F270" s="76" t="s">
        <v>9</v>
      </c>
      <c r="G270" s="76">
        <v>202</v>
      </c>
      <c r="H270" s="156" t="s">
        <v>824</v>
      </c>
      <c r="I270" s="78"/>
      <c r="J270" s="78">
        <f t="shared" si="14"/>
        <v>0</v>
      </c>
      <c r="K270" s="202" cm="1">
        <f t="array" ref="K270">IFERROR(_xlfn.IFS(H270="BDI 01",J270*(1+BDI_SERVIÇO),H270="BDI 02",J270*(1+BDI_EQUIPAMENTO)),)</f>
        <v>0</v>
      </c>
    </row>
    <row r="271" spans="1:11" x14ac:dyDescent="0.25">
      <c r="A271" s="186"/>
      <c r="B271" s="133" t="s">
        <v>1105</v>
      </c>
      <c r="C271" s="76" t="s">
        <v>466</v>
      </c>
      <c r="D271" s="76" t="s">
        <v>843</v>
      </c>
      <c r="E271" s="77" t="s">
        <v>467</v>
      </c>
      <c r="F271" s="76" t="s">
        <v>9</v>
      </c>
      <c r="G271" s="76">
        <v>254</v>
      </c>
      <c r="H271" s="156" t="s">
        <v>824</v>
      </c>
      <c r="I271" s="78"/>
      <c r="J271" s="78">
        <f t="shared" si="14"/>
        <v>0</v>
      </c>
      <c r="K271" s="202" cm="1">
        <f t="array" ref="K271">IFERROR(_xlfn.IFS(H271="BDI 01",J271*(1+BDI_SERVIÇO),H271="BDI 02",J271*(1+BDI_EQUIPAMENTO)),)</f>
        <v>0</v>
      </c>
    </row>
    <row r="272" spans="1:11" ht="25.5" x14ac:dyDescent="0.25">
      <c r="A272" s="186"/>
      <c r="B272" s="133" t="s">
        <v>1106</v>
      </c>
      <c r="C272" s="76" t="s">
        <v>262</v>
      </c>
      <c r="D272" s="76" t="s">
        <v>843</v>
      </c>
      <c r="E272" s="77" t="s">
        <v>263</v>
      </c>
      <c r="F272" s="76" t="s">
        <v>40</v>
      </c>
      <c r="G272" s="76">
        <v>75</v>
      </c>
      <c r="H272" s="156" t="s">
        <v>824</v>
      </c>
      <c r="I272" s="78"/>
      <c r="J272" s="78">
        <f t="shared" si="14"/>
        <v>0</v>
      </c>
      <c r="K272" s="202" cm="1">
        <f t="array" ref="K272">IFERROR(_xlfn.IFS(H272="BDI 01",J272*(1+BDI_SERVIÇO),H272="BDI 02",J272*(1+BDI_EQUIPAMENTO)),)</f>
        <v>0</v>
      </c>
    </row>
    <row r="273" spans="1:11" x14ac:dyDescent="0.25">
      <c r="A273" s="186"/>
      <c r="B273" s="133" t="s">
        <v>1107</v>
      </c>
      <c r="C273" s="76" t="s">
        <v>464</v>
      </c>
      <c r="D273" s="76" t="s">
        <v>843</v>
      </c>
      <c r="E273" s="77" t="s">
        <v>465</v>
      </c>
      <c r="F273" s="76" t="s">
        <v>9</v>
      </c>
      <c r="G273" s="76">
        <v>596</v>
      </c>
      <c r="H273" s="156" t="s">
        <v>824</v>
      </c>
      <c r="I273" s="78"/>
      <c r="J273" s="78">
        <f t="shared" si="14"/>
        <v>0</v>
      </c>
      <c r="K273" s="202" cm="1">
        <f t="array" ref="K273">IFERROR(_xlfn.IFS(H273="BDI 01",J273*(1+BDI_SERVIÇO),H273="BDI 02",J273*(1+BDI_EQUIPAMENTO)),)</f>
        <v>0</v>
      </c>
    </row>
    <row r="274" spans="1:11" x14ac:dyDescent="0.25">
      <c r="A274" s="186"/>
      <c r="B274" s="133" t="s">
        <v>1108</v>
      </c>
      <c r="C274" s="76" t="s">
        <v>482</v>
      </c>
      <c r="D274" s="76" t="s">
        <v>843</v>
      </c>
      <c r="E274" s="77" t="s">
        <v>483</v>
      </c>
      <c r="F274" s="76" t="s">
        <v>9</v>
      </c>
      <c r="G274" s="76">
        <v>300</v>
      </c>
      <c r="H274" s="156" t="s">
        <v>824</v>
      </c>
      <c r="I274" s="78"/>
      <c r="J274" s="78">
        <f t="shared" si="14"/>
        <v>0</v>
      </c>
      <c r="K274" s="202" cm="1">
        <f t="array" ref="K274">IFERROR(_xlfn.IFS(H274="BDI 01",J274*(1+BDI_SERVIÇO),H274="BDI 02",J274*(1+BDI_EQUIPAMENTO)),)</f>
        <v>0</v>
      </c>
    </row>
    <row r="275" spans="1:11" x14ac:dyDescent="0.25">
      <c r="A275" s="186"/>
      <c r="B275" s="133" t="s">
        <v>1109</v>
      </c>
      <c r="C275" s="76" t="s">
        <v>330</v>
      </c>
      <c r="D275" s="76" t="s">
        <v>843</v>
      </c>
      <c r="E275" s="77" t="s">
        <v>331</v>
      </c>
      <c r="F275" s="76" t="s">
        <v>9</v>
      </c>
      <c r="G275" s="76">
        <v>3</v>
      </c>
      <c r="H275" s="156" t="s">
        <v>824</v>
      </c>
      <c r="I275" s="78"/>
      <c r="J275" s="78">
        <f t="shared" si="14"/>
        <v>0</v>
      </c>
      <c r="K275" s="202" cm="1">
        <f t="array" ref="K275">IFERROR(_xlfn.IFS(H275="BDI 01",J275*(1+BDI_SERVIÇO),H275="BDI 02",J275*(1+BDI_EQUIPAMENTO)),)</f>
        <v>0</v>
      </c>
    </row>
    <row r="276" spans="1:11" x14ac:dyDescent="0.25">
      <c r="A276" s="186"/>
      <c r="B276" s="133" t="s">
        <v>1110</v>
      </c>
      <c r="C276" s="76" t="s">
        <v>440</v>
      </c>
      <c r="D276" s="76" t="s">
        <v>843</v>
      </c>
      <c r="E276" s="77" t="s">
        <v>441</v>
      </c>
      <c r="F276" s="76" t="s">
        <v>36</v>
      </c>
      <c r="G276" s="76">
        <v>336.98</v>
      </c>
      <c r="H276" s="156" t="s">
        <v>824</v>
      </c>
      <c r="I276" s="78"/>
      <c r="J276" s="78">
        <f t="shared" si="14"/>
        <v>0</v>
      </c>
      <c r="K276" s="202" cm="1">
        <f t="array" ref="K276">IFERROR(_xlfn.IFS(H276="BDI 01",J276*(1+BDI_SERVIÇO),H276="BDI 02",J276*(1+BDI_EQUIPAMENTO)),)</f>
        <v>0</v>
      </c>
    </row>
    <row r="277" spans="1:11" x14ac:dyDescent="0.25">
      <c r="A277" s="186"/>
      <c r="B277" s="133" t="s">
        <v>1111</v>
      </c>
      <c r="C277" s="76" t="s">
        <v>799</v>
      </c>
      <c r="D277" s="76" t="s">
        <v>843</v>
      </c>
      <c r="E277" s="77" t="s">
        <v>800</v>
      </c>
      <c r="F277" s="76" t="s">
        <v>9</v>
      </c>
      <c r="G277" s="76">
        <v>2</v>
      </c>
      <c r="H277" s="156" t="s">
        <v>824</v>
      </c>
      <c r="I277" s="78"/>
      <c r="J277" s="78">
        <f t="shared" si="14"/>
        <v>0</v>
      </c>
      <c r="K277" s="202" cm="1">
        <f t="array" ref="K277">IFERROR(_xlfn.IFS(H277="BDI 01",J277*(1+BDI_SERVIÇO),H277="BDI 02",J277*(1+BDI_EQUIPAMENTO)),)</f>
        <v>0</v>
      </c>
    </row>
    <row r="278" spans="1:11" x14ac:dyDescent="0.25">
      <c r="A278" s="186"/>
      <c r="B278" s="133" t="s">
        <v>1112</v>
      </c>
      <c r="C278" s="76" t="s">
        <v>803</v>
      </c>
      <c r="D278" s="76" t="s">
        <v>843</v>
      </c>
      <c r="E278" s="77" t="s">
        <v>804</v>
      </c>
      <c r="F278" s="76" t="s">
        <v>9</v>
      </c>
      <c r="G278" s="76">
        <v>44</v>
      </c>
      <c r="H278" s="156" t="s">
        <v>824</v>
      </c>
      <c r="I278" s="78"/>
      <c r="J278" s="78">
        <f t="shared" si="14"/>
        <v>0</v>
      </c>
      <c r="K278" s="202" cm="1">
        <f t="array" ref="K278">IFERROR(_xlfn.IFS(H278="BDI 01",J278*(1+BDI_SERVIÇO),H278="BDI 02",J278*(1+BDI_EQUIPAMENTO)),)</f>
        <v>0</v>
      </c>
    </row>
    <row r="279" spans="1:11" x14ac:dyDescent="0.25">
      <c r="A279" s="186"/>
      <c r="B279" s="133" t="s">
        <v>1113</v>
      </c>
      <c r="C279" s="76" t="s">
        <v>805</v>
      </c>
      <c r="D279" s="76" t="s">
        <v>843</v>
      </c>
      <c r="E279" s="77" t="s">
        <v>806</v>
      </c>
      <c r="F279" s="76" t="s">
        <v>9</v>
      </c>
      <c r="G279" s="76">
        <v>1037</v>
      </c>
      <c r="H279" s="156" t="s">
        <v>824</v>
      </c>
      <c r="I279" s="78"/>
      <c r="J279" s="78">
        <f t="shared" si="14"/>
        <v>0</v>
      </c>
      <c r="K279" s="202" cm="1">
        <f t="array" ref="K279">IFERROR(_xlfn.IFS(H279="BDI 01",J279*(1+BDI_SERVIÇO),H279="BDI 02",J279*(1+BDI_EQUIPAMENTO)),)</f>
        <v>0</v>
      </c>
    </row>
    <row r="280" spans="1:11" x14ac:dyDescent="0.25">
      <c r="A280" s="186"/>
      <c r="B280" s="133" t="s">
        <v>1114</v>
      </c>
      <c r="C280" s="76" t="s">
        <v>790</v>
      </c>
      <c r="D280" s="76" t="s">
        <v>843</v>
      </c>
      <c r="E280" s="77" t="s">
        <v>791</v>
      </c>
      <c r="F280" s="76" t="s">
        <v>9</v>
      </c>
      <c r="G280" s="76">
        <v>3</v>
      </c>
      <c r="H280" s="156" t="s">
        <v>824</v>
      </c>
      <c r="I280" s="78"/>
      <c r="J280" s="78">
        <f t="shared" si="14"/>
        <v>0</v>
      </c>
      <c r="K280" s="202" cm="1">
        <f t="array" ref="K280">IFERROR(_xlfn.IFS(H280="BDI 01",J280*(1+BDI_SERVIÇO),H280="BDI 02",J280*(1+BDI_EQUIPAMENTO)),)</f>
        <v>0</v>
      </c>
    </row>
    <row r="281" spans="1:11" x14ac:dyDescent="0.25">
      <c r="A281" s="186"/>
      <c r="B281" s="133" t="s">
        <v>1115</v>
      </c>
      <c r="C281" s="76" t="s">
        <v>809</v>
      </c>
      <c r="D281" s="76" t="s">
        <v>843</v>
      </c>
      <c r="E281" s="77" t="s">
        <v>810</v>
      </c>
      <c r="F281" s="76" t="s">
        <v>9</v>
      </c>
      <c r="G281" s="76">
        <v>64</v>
      </c>
      <c r="H281" s="156" t="s">
        <v>824</v>
      </c>
      <c r="I281" s="78"/>
      <c r="J281" s="78">
        <f t="shared" si="14"/>
        <v>0</v>
      </c>
      <c r="K281" s="202" cm="1">
        <f t="array" ref="K281">IFERROR(_xlfn.IFS(H281="BDI 01",J281*(1+BDI_SERVIÇO),H281="BDI 02",J281*(1+BDI_EQUIPAMENTO)),)</f>
        <v>0</v>
      </c>
    </row>
    <row r="282" spans="1:11" x14ac:dyDescent="0.25">
      <c r="A282" s="186"/>
      <c r="B282" s="133" t="s">
        <v>1116</v>
      </c>
      <c r="C282" s="76" t="s">
        <v>811</v>
      </c>
      <c r="D282" s="76" t="s">
        <v>843</v>
      </c>
      <c r="E282" s="77" t="s">
        <v>812</v>
      </c>
      <c r="F282" s="76" t="s">
        <v>9</v>
      </c>
      <c r="G282" s="76">
        <v>15</v>
      </c>
      <c r="H282" s="156" t="s">
        <v>824</v>
      </c>
      <c r="I282" s="78"/>
      <c r="J282" s="78">
        <f t="shared" si="14"/>
        <v>0</v>
      </c>
      <c r="K282" s="202" cm="1">
        <f t="array" ref="K282">IFERROR(_xlfn.IFS(H282="BDI 01",J282*(1+BDI_SERVIÇO),H282="BDI 02",J282*(1+BDI_EQUIPAMENTO)),)</f>
        <v>0</v>
      </c>
    </row>
    <row r="283" spans="1:11" x14ac:dyDescent="0.25">
      <c r="A283" s="186"/>
      <c r="B283" s="133" t="s">
        <v>1117</v>
      </c>
      <c r="C283" s="76" t="s">
        <v>792</v>
      </c>
      <c r="D283" s="76" t="s">
        <v>843</v>
      </c>
      <c r="E283" s="77" t="s">
        <v>793</v>
      </c>
      <c r="F283" s="76" t="s">
        <v>9</v>
      </c>
      <c r="G283" s="76">
        <v>128</v>
      </c>
      <c r="H283" s="156" t="s">
        <v>824</v>
      </c>
      <c r="I283" s="78"/>
      <c r="J283" s="78">
        <f t="shared" si="14"/>
        <v>0</v>
      </c>
      <c r="K283" s="202" cm="1">
        <f t="array" ref="K283">IFERROR(_xlfn.IFS(H283="BDI 01",J283*(1+BDI_SERVIÇO),H283="BDI 02",J283*(1+BDI_EQUIPAMENTO)),)</f>
        <v>0</v>
      </c>
    </row>
    <row r="284" spans="1:11" x14ac:dyDescent="0.25">
      <c r="A284" s="186"/>
      <c r="B284" s="133" t="s">
        <v>1227</v>
      </c>
      <c r="C284" s="76" t="s">
        <v>813</v>
      </c>
      <c r="D284" s="76" t="s">
        <v>843</v>
      </c>
      <c r="E284" s="77" t="s">
        <v>814</v>
      </c>
      <c r="F284" s="76" t="s">
        <v>9</v>
      </c>
      <c r="G284" s="76">
        <v>44</v>
      </c>
      <c r="H284" s="156" t="s">
        <v>824</v>
      </c>
      <c r="I284" s="78"/>
      <c r="J284" s="78">
        <f t="shared" si="14"/>
        <v>0</v>
      </c>
      <c r="K284" s="202" cm="1">
        <f t="array" ref="K284">IFERROR(_xlfn.IFS(H284="BDI 01",J284*(1+BDI_SERVIÇO),H284="BDI 02",J284*(1+BDI_EQUIPAMENTO)),)</f>
        <v>0</v>
      </c>
    </row>
    <row r="285" spans="1:11" x14ac:dyDescent="0.25">
      <c r="A285" s="186"/>
      <c r="B285" s="133" t="s">
        <v>1228</v>
      </c>
      <c r="C285" s="76" t="s">
        <v>442</v>
      </c>
      <c r="D285" s="76" t="s">
        <v>843</v>
      </c>
      <c r="E285" s="77" t="s">
        <v>443</v>
      </c>
      <c r="F285" s="76" t="s">
        <v>36</v>
      </c>
      <c r="G285" s="76">
        <v>2016.43</v>
      </c>
      <c r="H285" s="156" t="s">
        <v>824</v>
      </c>
      <c r="I285" s="78"/>
      <c r="J285" s="78">
        <f t="shared" si="14"/>
        <v>0</v>
      </c>
      <c r="K285" s="202" cm="1">
        <f t="array" ref="K285">IFERROR(_xlfn.IFS(H285="BDI 01",J285*(1+BDI_SERVIÇO),H285="BDI 02",J285*(1+BDI_EQUIPAMENTO)),)</f>
        <v>0</v>
      </c>
    </row>
    <row r="286" spans="1:11" x14ac:dyDescent="0.25">
      <c r="A286" s="186"/>
      <c r="B286" s="133" t="s">
        <v>1229</v>
      </c>
      <c r="C286" s="76" t="s">
        <v>807</v>
      </c>
      <c r="D286" s="76" t="s">
        <v>843</v>
      </c>
      <c r="E286" s="77" t="s">
        <v>808</v>
      </c>
      <c r="F286" s="76" t="s">
        <v>9</v>
      </c>
      <c r="G286" s="76">
        <v>12</v>
      </c>
      <c r="H286" s="156" t="s">
        <v>824</v>
      </c>
      <c r="I286" s="78"/>
      <c r="J286" s="78">
        <f t="shared" si="14"/>
        <v>0</v>
      </c>
      <c r="K286" s="202" cm="1">
        <f t="array" ref="K286">IFERROR(_xlfn.IFS(H286="BDI 01",J286*(1+BDI_SERVIÇO),H286="BDI 02",J286*(1+BDI_EQUIPAMENTO)),)</f>
        <v>0</v>
      </c>
    </row>
    <row r="287" spans="1:11" x14ac:dyDescent="0.25">
      <c r="A287" s="186"/>
      <c r="B287" s="133" t="s">
        <v>1230</v>
      </c>
      <c r="C287" s="76" t="s">
        <v>410</v>
      </c>
      <c r="D287" s="76" t="s">
        <v>843</v>
      </c>
      <c r="E287" s="77" t="s">
        <v>411</v>
      </c>
      <c r="F287" s="76" t="s">
        <v>36</v>
      </c>
      <c r="G287" s="76">
        <v>380.44</v>
      </c>
      <c r="H287" s="156" t="s">
        <v>824</v>
      </c>
      <c r="I287" s="78"/>
      <c r="J287" s="78">
        <f t="shared" si="14"/>
        <v>0</v>
      </c>
      <c r="K287" s="202" cm="1">
        <f t="array" ref="K287">IFERROR(_xlfn.IFS(H287="BDI 01",J287*(1+BDI_SERVIÇO),H287="BDI 02",J287*(1+BDI_EQUIPAMENTO)),)</f>
        <v>0</v>
      </c>
    </row>
    <row r="288" spans="1:11" x14ac:dyDescent="0.25">
      <c r="A288" s="186"/>
      <c r="B288" s="133" t="s">
        <v>1231</v>
      </c>
      <c r="C288" s="76" t="s">
        <v>794</v>
      </c>
      <c r="D288" s="76" t="s">
        <v>843</v>
      </c>
      <c r="E288" s="77" t="s">
        <v>1357</v>
      </c>
      <c r="F288" s="76" t="s">
        <v>9</v>
      </c>
      <c r="G288" s="76">
        <v>3</v>
      </c>
      <c r="H288" s="156" t="s">
        <v>824</v>
      </c>
      <c r="I288" s="78"/>
      <c r="J288" s="78">
        <f t="shared" si="14"/>
        <v>0</v>
      </c>
      <c r="K288" s="202" cm="1">
        <f t="array" ref="K288">IFERROR(_xlfn.IFS(H288="BDI 01",J288*(1+BDI_SERVIÇO),H288="BDI 02",J288*(1+BDI_EQUIPAMENTO)),)</f>
        <v>0</v>
      </c>
    </row>
    <row r="289" spans="1:11" x14ac:dyDescent="0.25">
      <c r="A289" s="186"/>
      <c r="B289" s="133" t="s">
        <v>1232</v>
      </c>
      <c r="C289" s="76" t="s">
        <v>795</v>
      </c>
      <c r="D289" s="76" t="s">
        <v>843</v>
      </c>
      <c r="E289" s="77" t="s">
        <v>796</v>
      </c>
      <c r="F289" s="76" t="s">
        <v>9</v>
      </c>
      <c r="G289" s="76">
        <v>44</v>
      </c>
      <c r="H289" s="156" t="s">
        <v>824</v>
      </c>
      <c r="I289" s="78"/>
      <c r="J289" s="78">
        <f t="shared" si="14"/>
        <v>0</v>
      </c>
      <c r="K289" s="202" cm="1">
        <f t="array" ref="K289">IFERROR(_xlfn.IFS(H289="BDI 01",J289*(1+BDI_SERVIÇO),H289="BDI 02",J289*(1+BDI_EQUIPAMENTO)),)</f>
        <v>0</v>
      </c>
    </row>
    <row r="290" spans="1:11" x14ac:dyDescent="0.25">
      <c r="A290" s="186"/>
      <c r="B290" s="133" t="s">
        <v>1233</v>
      </c>
      <c r="C290" s="76" t="s">
        <v>1687</v>
      </c>
      <c r="D290" s="76" t="s">
        <v>843</v>
      </c>
      <c r="E290" s="77" t="s">
        <v>1688</v>
      </c>
      <c r="F290" s="76" t="s">
        <v>40</v>
      </c>
      <c r="G290" s="76">
        <v>2</v>
      </c>
      <c r="H290" s="156" t="s">
        <v>824</v>
      </c>
      <c r="I290" s="78"/>
      <c r="J290" s="78">
        <f t="shared" si="14"/>
        <v>0</v>
      </c>
      <c r="K290" s="202" cm="1">
        <f t="array" ref="K290">IFERROR(_xlfn.IFS(H290="BDI 01",J290*(1+BDI_SERVIÇO),H290="BDI 02",J290*(1+BDI_EQUIPAMENTO)),)</f>
        <v>0</v>
      </c>
    </row>
    <row r="291" spans="1:11" x14ac:dyDescent="0.25">
      <c r="A291" s="186"/>
      <c r="B291" s="133" t="s">
        <v>1234</v>
      </c>
      <c r="C291" s="76" t="s">
        <v>788</v>
      </c>
      <c r="D291" s="76" t="s">
        <v>843</v>
      </c>
      <c r="E291" s="77" t="s">
        <v>789</v>
      </c>
      <c r="F291" s="76" t="s">
        <v>9</v>
      </c>
      <c r="G291" s="76">
        <v>2</v>
      </c>
      <c r="H291" s="156" t="s">
        <v>824</v>
      </c>
      <c r="I291" s="78"/>
      <c r="J291" s="78">
        <f t="shared" si="14"/>
        <v>0</v>
      </c>
      <c r="K291" s="202" cm="1">
        <f t="array" ref="K291">IFERROR(_xlfn.IFS(H291="BDI 01",J291*(1+BDI_SERVIÇO),H291="BDI 02",J291*(1+BDI_EQUIPAMENTO)),)</f>
        <v>0</v>
      </c>
    </row>
    <row r="292" spans="1:11" x14ac:dyDescent="0.25">
      <c r="A292" s="186"/>
      <c r="B292" s="133"/>
      <c r="C292" s="76"/>
      <c r="D292" s="76"/>
      <c r="E292" s="141" t="s">
        <v>1226</v>
      </c>
      <c r="F292" s="145"/>
      <c r="G292" s="151"/>
      <c r="H292" s="160"/>
      <c r="I292" s="78"/>
      <c r="J292" s="78"/>
      <c r="K292" s="202"/>
    </row>
    <row r="293" spans="1:11" x14ac:dyDescent="0.25">
      <c r="A293" s="186"/>
      <c r="B293" s="133" t="s">
        <v>1235</v>
      </c>
      <c r="C293" s="76" t="s">
        <v>512</v>
      </c>
      <c r="D293" s="76" t="s">
        <v>843</v>
      </c>
      <c r="E293" s="77" t="s">
        <v>513</v>
      </c>
      <c r="F293" s="76" t="s">
        <v>9</v>
      </c>
      <c r="G293" s="148">
        <v>21</v>
      </c>
      <c r="H293" s="156" t="s">
        <v>824</v>
      </c>
      <c r="I293" s="78"/>
      <c r="J293" s="78">
        <f t="shared" ref="J293:J307" si="15">ROUND(I293*G293,2)</f>
        <v>0</v>
      </c>
      <c r="K293" s="202" cm="1">
        <f t="array" ref="K293">IFERROR(_xlfn.IFS(H293="BDI 01",J293*(1+BDI_SERVIÇO),H293="BDI 02",J293*(1+BDI_EQUIPAMENTO)),)</f>
        <v>0</v>
      </c>
    </row>
    <row r="294" spans="1:11" x14ac:dyDescent="0.25">
      <c r="A294" s="186"/>
      <c r="B294" s="133" t="s">
        <v>1236</v>
      </c>
      <c r="C294" s="76" t="s">
        <v>402</v>
      </c>
      <c r="D294" s="76" t="s">
        <v>843</v>
      </c>
      <c r="E294" s="77" t="s">
        <v>403</v>
      </c>
      <c r="F294" s="76" t="s">
        <v>36</v>
      </c>
      <c r="G294" s="76">
        <v>326.56</v>
      </c>
      <c r="H294" s="156" t="s">
        <v>824</v>
      </c>
      <c r="I294" s="78"/>
      <c r="J294" s="78">
        <f t="shared" si="15"/>
        <v>0</v>
      </c>
      <c r="K294" s="202" cm="1">
        <f t="array" ref="K294">IFERROR(_xlfn.IFS(H294="BDI 01",J294*(1+BDI_SERVIÇO),H294="BDI 02",J294*(1+BDI_EQUIPAMENTO)),)</f>
        <v>0</v>
      </c>
    </row>
    <row r="295" spans="1:11" x14ac:dyDescent="0.25">
      <c r="A295" s="186"/>
      <c r="B295" s="133" t="s">
        <v>1237</v>
      </c>
      <c r="C295" s="76" t="s">
        <v>404</v>
      </c>
      <c r="D295" s="76" t="s">
        <v>843</v>
      </c>
      <c r="E295" s="77" t="s">
        <v>405</v>
      </c>
      <c r="F295" s="76" t="s">
        <v>36</v>
      </c>
      <c r="G295" s="76">
        <v>271.12</v>
      </c>
      <c r="H295" s="156" t="s">
        <v>824</v>
      </c>
      <c r="I295" s="78"/>
      <c r="J295" s="78">
        <f t="shared" si="15"/>
        <v>0</v>
      </c>
      <c r="K295" s="202" cm="1">
        <f t="array" ref="K295">IFERROR(_xlfn.IFS(H295="BDI 01",J295*(1+BDI_SERVIÇO),H295="BDI 02",J295*(1+BDI_EQUIPAMENTO)),)</f>
        <v>0</v>
      </c>
    </row>
    <row r="296" spans="1:11" x14ac:dyDescent="0.25">
      <c r="A296" s="186"/>
      <c r="B296" s="133" t="s">
        <v>1238</v>
      </c>
      <c r="C296" s="76" t="s">
        <v>522</v>
      </c>
      <c r="D296" s="76" t="s">
        <v>843</v>
      </c>
      <c r="E296" s="77" t="s">
        <v>523</v>
      </c>
      <c r="F296" s="76" t="s">
        <v>9</v>
      </c>
      <c r="G296" s="76">
        <v>96</v>
      </c>
      <c r="H296" s="156" t="s">
        <v>824</v>
      </c>
      <c r="I296" s="78"/>
      <c r="J296" s="78">
        <f t="shared" si="15"/>
        <v>0</v>
      </c>
      <c r="K296" s="202" cm="1">
        <f t="array" ref="K296">IFERROR(_xlfn.IFS(H296="BDI 01",J296*(1+BDI_SERVIÇO),H296="BDI 02",J296*(1+BDI_EQUIPAMENTO)),)</f>
        <v>0</v>
      </c>
    </row>
    <row r="297" spans="1:11" ht="25.5" x14ac:dyDescent="0.25">
      <c r="A297" s="186"/>
      <c r="B297" s="133" t="s">
        <v>1239</v>
      </c>
      <c r="C297" s="76" t="s">
        <v>520</v>
      </c>
      <c r="D297" s="76" t="s">
        <v>843</v>
      </c>
      <c r="E297" s="77" t="s">
        <v>521</v>
      </c>
      <c r="F297" s="76" t="s">
        <v>9</v>
      </c>
      <c r="G297" s="76">
        <v>56</v>
      </c>
      <c r="H297" s="156" t="s">
        <v>824</v>
      </c>
      <c r="I297" s="78"/>
      <c r="J297" s="78">
        <f t="shared" si="15"/>
        <v>0</v>
      </c>
      <c r="K297" s="202" cm="1">
        <f t="array" ref="K297">IFERROR(_xlfn.IFS(H297="BDI 01",J297*(1+BDI_SERVIÇO),H297="BDI 02",J297*(1+BDI_EQUIPAMENTO)),)</f>
        <v>0</v>
      </c>
    </row>
    <row r="298" spans="1:11" x14ac:dyDescent="0.25">
      <c r="A298" s="186"/>
      <c r="B298" s="133" t="s">
        <v>1240</v>
      </c>
      <c r="C298" s="76" t="s">
        <v>514</v>
      </c>
      <c r="D298" s="76" t="s">
        <v>843</v>
      </c>
      <c r="E298" s="77" t="s">
        <v>515</v>
      </c>
      <c r="F298" s="76" t="s">
        <v>9</v>
      </c>
      <c r="G298" s="76">
        <v>21</v>
      </c>
      <c r="H298" s="156" t="s">
        <v>824</v>
      </c>
      <c r="I298" s="78"/>
      <c r="J298" s="78">
        <f t="shared" si="15"/>
        <v>0</v>
      </c>
      <c r="K298" s="202" cm="1">
        <f t="array" ref="K298">IFERROR(_xlfn.IFS(H298="BDI 01",J298*(1+BDI_SERVIÇO),H298="BDI 02",J298*(1+BDI_EQUIPAMENTO)),)</f>
        <v>0</v>
      </c>
    </row>
    <row r="299" spans="1:11" x14ac:dyDescent="0.25">
      <c r="A299" s="186"/>
      <c r="B299" s="133" t="s">
        <v>1241</v>
      </c>
      <c r="C299" s="76" t="s">
        <v>516</v>
      </c>
      <c r="D299" s="76" t="s">
        <v>843</v>
      </c>
      <c r="E299" s="77" t="s">
        <v>517</v>
      </c>
      <c r="F299" s="76" t="s">
        <v>9</v>
      </c>
      <c r="G299" s="76">
        <v>21</v>
      </c>
      <c r="H299" s="156" t="s">
        <v>824</v>
      </c>
      <c r="I299" s="78"/>
      <c r="J299" s="78">
        <f t="shared" si="15"/>
        <v>0</v>
      </c>
      <c r="K299" s="202" cm="1">
        <f t="array" ref="K299">IFERROR(_xlfn.IFS(H299="BDI 01",J299*(1+BDI_SERVIÇO),H299="BDI 02",J299*(1+BDI_EQUIPAMENTO)),)</f>
        <v>0</v>
      </c>
    </row>
    <row r="300" spans="1:11" x14ac:dyDescent="0.25">
      <c r="A300" s="186"/>
      <c r="B300" s="133" t="s">
        <v>1242</v>
      </c>
      <c r="C300" s="76" t="s">
        <v>508</v>
      </c>
      <c r="D300" s="76" t="s">
        <v>843</v>
      </c>
      <c r="E300" s="77" t="s">
        <v>509</v>
      </c>
      <c r="F300" s="76" t="s">
        <v>9</v>
      </c>
      <c r="G300" s="76">
        <v>32</v>
      </c>
      <c r="H300" s="156" t="s">
        <v>824</v>
      </c>
      <c r="I300" s="78"/>
      <c r="J300" s="78">
        <f t="shared" si="15"/>
        <v>0</v>
      </c>
      <c r="K300" s="202" cm="1">
        <f t="array" ref="K300">IFERROR(_xlfn.IFS(H300="BDI 01",J300*(1+BDI_SERVIÇO),H300="BDI 02",J300*(1+BDI_EQUIPAMENTO)),)</f>
        <v>0</v>
      </c>
    </row>
    <row r="301" spans="1:11" x14ac:dyDescent="0.25">
      <c r="A301" s="186"/>
      <c r="B301" s="133" t="s">
        <v>1296</v>
      </c>
      <c r="C301" s="76" t="s">
        <v>406</v>
      </c>
      <c r="D301" s="76" t="s">
        <v>843</v>
      </c>
      <c r="E301" s="77" t="s">
        <v>407</v>
      </c>
      <c r="F301" s="76" t="s">
        <v>9</v>
      </c>
      <c r="G301" s="76">
        <v>32</v>
      </c>
      <c r="H301" s="156" t="s">
        <v>824</v>
      </c>
      <c r="I301" s="78"/>
      <c r="J301" s="78">
        <f t="shared" si="15"/>
        <v>0</v>
      </c>
      <c r="K301" s="202" cm="1">
        <f t="array" ref="K301">IFERROR(_xlfn.IFS(H301="BDI 01",J301*(1+BDI_SERVIÇO),H301="BDI 02",J301*(1+BDI_EQUIPAMENTO)),)</f>
        <v>0</v>
      </c>
    </row>
    <row r="302" spans="1:11" x14ac:dyDescent="0.25">
      <c r="A302" s="186"/>
      <c r="B302" s="133" t="s">
        <v>1297</v>
      </c>
      <c r="C302" s="76" t="s">
        <v>518</v>
      </c>
      <c r="D302" s="76" t="s">
        <v>843</v>
      </c>
      <c r="E302" s="77" t="s">
        <v>519</v>
      </c>
      <c r="F302" s="76" t="s">
        <v>9</v>
      </c>
      <c r="G302" s="76">
        <v>48</v>
      </c>
      <c r="H302" s="156" t="s">
        <v>824</v>
      </c>
      <c r="I302" s="78"/>
      <c r="J302" s="78">
        <f t="shared" si="15"/>
        <v>0</v>
      </c>
      <c r="K302" s="202" cm="1">
        <f t="array" ref="K302">IFERROR(_xlfn.IFS(H302="BDI 01",J302*(1+BDI_SERVIÇO),H302="BDI 02",J302*(1+BDI_EQUIPAMENTO)),)</f>
        <v>0</v>
      </c>
    </row>
    <row r="303" spans="1:11" x14ac:dyDescent="0.25">
      <c r="A303" s="186"/>
      <c r="B303" s="133" t="s">
        <v>1298</v>
      </c>
      <c r="C303" s="76" t="s">
        <v>408</v>
      </c>
      <c r="D303" s="76" t="s">
        <v>843</v>
      </c>
      <c r="E303" s="77" t="s">
        <v>409</v>
      </c>
      <c r="F303" s="76" t="s">
        <v>9</v>
      </c>
      <c r="G303" s="76">
        <v>8</v>
      </c>
      <c r="H303" s="156" t="s">
        <v>824</v>
      </c>
      <c r="I303" s="78"/>
      <c r="J303" s="78">
        <f t="shared" si="15"/>
        <v>0</v>
      </c>
      <c r="K303" s="202" cm="1">
        <f t="array" ref="K303">IFERROR(_xlfn.IFS(H303="BDI 01",J303*(1+BDI_SERVIÇO),H303="BDI 02",J303*(1+BDI_EQUIPAMENTO)),)</f>
        <v>0</v>
      </c>
    </row>
    <row r="304" spans="1:11" x14ac:dyDescent="0.25">
      <c r="A304" s="186"/>
      <c r="B304" s="133" t="s">
        <v>1421</v>
      </c>
      <c r="C304" s="76" t="s">
        <v>506</v>
      </c>
      <c r="D304" s="76" t="s">
        <v>843</v>
      </c>
      <c r="E304" s="77" t="s">
        <v>507</v>
      </c>
      <c r="F304" s="76" t="s">
        <v>9</v>
      </c>
      <c r="G304" s="76">
        <v>2</v>
      </c>
      <c r="H304" s="156" t="s">
        <v>824</v>
      </c>
      <c r="I304" s="78"/>
      <c r="J304" s="78">
        <f t="shared" si="15"/>
        <v>0</v>
      </c>
      <c r="K304" s="202" cm="1">
        <f t="array" ref="K304">IFERROR(_xlfn.IFS(H304="BDI 01",J304*(1+BDI_SERVIÇO),H304="BDI 02",J304*(1+BDI_EQUIPAMENTO)),)</f>
        <v>0</v>
      </c>
    </row>
    <row r="305" spans="1:11" x14ac:dyDescent="0.25">
      <c r="A305" s="186"/>
      <c r="B305" s="133" t="s">
        <v>1711</v>
      </c>
      <c r="C305" s="76" t="s">
        <v>510</v>
      </c>
      <c r="D305" s="76" t="s">
        <v>843</v>
      </c>
      <c r="E305" s="77" t="s">
        <v>511</v>
      </c>
      <c r="F305" s="76" t="s">
        <v>36</v>
      </c>
      <c r="G305" s="76">
        <v>2</v>
      </c>
      <c r="H305" s="156" t="s">
        <v>824</v>
      </c>
      <c r="I305" s="78"/>
      <c r="J305" s="78">
        <f t="shared" si="15"/>
        <v>0</v>
      </c>
      <c r="K305" s="202" cm="1">
        <f t="array" ref="K305">IFERROR(_xlfn.IFS(H305="BDI 01",J305*(1+BDI_SERVIÇO),H305="BDI 02",J305*(1+BDI_EQUIPAMENTO)),)</f>
        <v>0</v>
      </c>
    </row>
    <row r="306" spans="1:11" ht="38.25" x14ac:dyDescent="0.25">
      <c r="A306" s="186"/>
      <c r="B306" s="133" t="s">
        <v>1712</v>
      </c>
      <c r="C306" s="76" t="s">
        <v>1422</v>
      </c>
      <c r="D306" s="76" t="s">
        <v>1423</v>
      </c>
      <c r="E306" s="77" t="s">
        <v>1420</v>
      </c>
      <c r="F306" s="76" t="s">
        <v>9</v>
      </c>
      <c r="G306" s="76">
        <v>4</v>
      </c>
      <c r="H306" s="156" t="s">
        <v>824</v>
      </c>
      <c r="I306" s="78"/>
      <c r="J306" s="78">
        <f t="shared" si="15"/>
        <v>0</v>
      </c>
      <c r="K306" s="202" cm="1">
        <f t="array" ref="K306">IFERROR(_xlfn.IFS(H306="BDI 01",J306*(1+BDI_SERVIÇO),H306="BDI 02",J306*(1+BDI_EQUIPAMENTO)),)</f>
        <v>0</v>
      </c>
    </row>
    <row r="307" spans="1:11" ht="25.5" x14ac:dyDescent="0.25">
      <c r="A307" s="186"/>
      <c r="B307" s="133" t="s">
        <v>1713</v>
      </c>
      <c r="C307" s="76" t="s">
        <v>909</v>
      </c>
      <c r="D307" s="76" t="s">
        <v>909</v>
      </c>
      <c r="E307" s="77" t="s">
        <v>917</v>
      </c>
      <c r="F307" s="76" t="s">
        <v>9</v>
      </c>
      <c r="G307" s="76">
        <v>1</v>
      </c>
      <c r="H307" s="156" t="s">
        <v>824</v>
      </c>
      <c r="I307" s="78"/>
      <c r="J307" s="78">
        <f t="shared" si="15"/>
        <v>0</v>
      </c>
      <c r="K307" s="202" cm="1">
        <f t="array" ref="K307">IFERROR(_xlfn.IFS(H307="BDI 01",J307*(1+BDI_SERVIÇO),H307="BDI 02",J307*(1+BDI_EQUIPAMENTO)),)</f>
        <v>0</v>
      </c>
    </row>
    <row r="308" spans="1:11" ht="15" x14ac:dyDescent="0.25">
      <c r="A308" s="186"/>
      <c r="B308" s="135" t="s">
        <v>898</v>
      </c>
      <c r="C308" s="136"/>
      <c r="D308" s="136"/>
      <c r="E308" s="137" t="s">
        <v>850</v>
      </c>
      <c r="F308" s="136"/>
      <c r="G308" s="150"/>
      <c r="H308" s="138"/>
      <c r="I308" s="139"/>
      <c r="J308" s="140">
        <f>SUM(J309:J405)</f>
        <v>0</v>
      </c>
      <c r="K308" s="203">
        <f>SUM(K309:K405)</f>
        <v>0</v>
      </c>
    </row>
    <row r="309" spans="1:11" x14ac:dyDescent="0.25">
      <c r="A309" s="186"/>
      <c r="B309" s="133" t="s">
        <v>1013</v>
      </c>
      <c r="C309" s="76" t="s">
        <v>589</v>
      </c>
      <c r="D309" s="76" t="s">
        <v>843</v>
      </c>
      <c r="E309" s="77" t="s">
        <v>590</v>
      </c>
      <c r="F309" s="76" t="s">
        <v>9</v>
      </c>
      <c r="G309" s="148">
        <v>1</v>
      </c>
      <c r="H309" s="156" t="s">
        <v>824</v>
      </c>
      <c r="I309" s="78"/>
      <c r="J309" s="78">
        <f t="shared" ref="J309:J372" si="16">ROUND(I309*G309,2)</f>
        <v>0</v>
      </c>
      <c r="K309" s="202" cm="1">
        <f t="array" ref="K309">IFERROR(_xlfn.IFS(H309="BDI 01",J309*(1+BDI_SERVIÇO),H309="BDI 02",J309*(1+BDI_EQUIPAMENTO)),)</f>
        <v>0</v>
      </c>
    </row>
    <row r="310" spans="1:11" x14ac:dyDescent="0.25">
      <c r="A310" s="186"/>
      <c r="B310" s="133" t="s">
        <v>1119</v>
      </c>
      <c r="C310" s="76" t="s">
        <v>528</v>
      </c>
      <c r="D310" s="76" t="s">
        <v>843</v>
      </c>
      <c r="E310" s="77" t="s">
        <v>529</v>
      </c>
      <c r="F310" s="76" t="s">
        <v>9</v>
      </c>
      <c r="G310" s="76">
        <v>6</v>
      </c>
      <c r="H310" s="156" t="s">
        <v>824</v>
      </c>
      <c r="I310" s="78"/>
      <c r="J310" s="78">
        <f t="shared" si="16"/>
        <v>0</v>
      </c>
      <c r="K310" s="202" cm="1">
        <f t="array" ref="K310">IFERROR(_xlfn.IFS(H310="BDI 01",J310*(1+BDI_SERVIÇO),H310="BDI 02",J310*(1+BDI_EQUIPAMENTO)),)</f>
        <v>0</v>
      </c>
    </row>
    <row r="311" spans="1:11" x14ac:dyDescent="0.25">
      <c r="A311" s="186"/>
      <c r="B311" s="133" t="s">
        <v>1000</v>
      </c>
      <c r="C311" s="76" t="s">
        <v>534</v>
      </c>
      <c r="D311" s="76" t="s">
        <v>843</v>
      </c>
      <c r="E311" s="77" t="s">
        <v>535</v>
      </c>
      <c r="F311" s="76" t="s">
        <v>9</v>
      </c>
      <c r="G311" s="76">
        <v>6</v>
      </c>
      <c r="H311" s="156" t="s">
        <v>824</v>
      </c>
      <c r="I311" s="78"/>
      <c r="J311" s="78">
        <f t="shared" si="16"/>
        <v>0</v>
      </c>
      <c r="K311" s="202" cm="1">
        <f t="array" ref="K311">IFERROR(_xlfn.IFS(H311="BDI 01",J311*(1+BDI_SERVIÇO),H311="BDI 02",J311*(1+BDI_EQUIPAMENTO)),)</f>
        <v>0</v>
      </c>
    </row>
    <row r="312" spans="1:11" x14ac:dyDescent="0.25">
      <c r="A312" s="186"/>
      <c r="B312" s="133" t="s">
        <v>1002</v>
      </c>
      <c r="C312" s="76" t="s">
        <v>530</v>
      </c>
      <c r="D312" s="76" t="s">
        <v>843</v>
      </c>
      <c r="E312" s="77" t="s">
        <v>531</v>
      </c>
      <c r="F312" s="76" t="s">
        <v>9</v>
      </c>
      <c r="G312" s="76">
        <v>2</v>
      </c>
      <c r="H312" s="156" t="s">
        <v>824</v>
      </c>
      <c r="I312" s="78"/>
      <c r="J312" s="78">
        <f t="shared" si="16"/>
        <v>0</v>
      </c>
      <c r="K312" s="202" cm="1">
        <f t="array" ref="K312">IFERROR(_xlfn.IFS(H312="BDI 01",J312*(1+BDI_SERVIÇO),H312="BDI 02",J312*(1+BDI_EQUIPAMENTO)),)</f>
        <v>0</v>
      </c>
    </row>
    <row r="313" spans="1:11" x14ac:dyDescent="0.25">
      <c r="A313" s="186"/>
      <c r="B313" s="133" t="s">
        <v>1121</v>
      </c>
      <c r="C313" s="76" t="s">
        <v>532</v>
      </c>
      <c r="D313" s="76" t="s">
        <v>843</v>
      </c>
      <c r="E313" s="77" t="s">
        <v>533</v>
      </c>
      <c r="F313" s="76" t="s">
        <v>9</v>
      </c>
      <c r="G313" s="76">
        <v>2</v>
      </c>
      <c r="H313" s="156" t="s">
        <v>824</v>
      </c>
      <c r="I313" s="78"/>
      <c r="J313" s="78">
        <f t="shared" si="16"/>
        <v>0</v>
      </c>
      <c r="K313" s="202" cm="1">
        <f t="array" ref="K313">IFERROR(_xlfn.IFS(H313="BDI 01",J313*(1+BDI_SERVIÇO),H313="BDI 02",J313*(1+BDI_EQUIPAMENTO)),)</f>
        <v>0</v>
      </c>
    </row>
    <row r="314" spans="1:11" ht="25.5" x14ac:dyDescent="0.25">
      <c r="A314" s="186"/>
      <c r="B314" s="133" t="s">
        <v>1122</v>
      </c>
      <c r="C314" s="76" t="s">
        <v>797</v>
      </c>
      <c r="D314" s="76" t="s">
        <v>843</v>
      </c>
      <c r="E314" s="77" t="s">
        <v>798</v>
      </c>
      <c r="F314" s="76" t="s">
        <v>40</v>
      </c>
      <c r="G314" s="76">
        <v>1</v>
      </c>
      <c r="H314" s="156" t="s">
        <v>824</v>
      </c>
      <c r="I314" s="78"/>
      <c r="J314" s="78">
        <f t="shared" si="16"/>
        <v>0</v>
      </c>
      <c r="K314" s="202" cm="1">
        <f t="array" ref="K314">IFERROR(_xlfn.IFS(H314="BDI 01",J314*(1+BDI_SERVIÇO),H314="BDI 02",J314*(1+BDI_EQUIPAMENTO)),)</f>
        <v>0</v>
      </c>
    </row>
    <row r="315" spans="1:11" x14ac:dyDescent="0.25">
      <c r="A315" s="186"/>
      <c r="B315" s="133" t="s">
        <v>1120</v>
      </c>
      <c r="C315" s="76" t="s">
        <v>591</v>
      </c>
      <c r="D315" s="76" t="s">
        <v>843</v>
      </c>
      <c r="E315" s="77" t="s">
        <v>592</v>
      </c>
      <c r="F315" s="76" t="s">
        <v>36</v>
      </c>
      <c r="G315" s="76">
        <v>274.11</v>
      </c>
      <c r="H315" s="156" t="s">
        <v>824</v>
      </c>
      <c r="I315" s="78"/>
      <c r="J315" s="78">
        <f t="shared" si="16"/>
        <v>0</v>
      </c>
      <c r="K315" s="202" cm="1">
        <f t="array" ref="K315">IFERROR(_xlfn.IFS(H315="BDI 01",J315*(1+BDI_SERVIÇO),H315="BDI 02",J315*(1+BDI_EQUIPAMENTO)),)</f>
        <v>0</v>
      </c>
    </row>
    <row r="316" spans="1:11" x14ac:dyDescent="0.25">
      <c r="A316" s="186"/>
      <c r="B316" s="133" t="s">
        <v>1123</v>
      </c>
      <c r="C316" s="76" t="s">
        <v>593</v>
      </c>
      <c r="D316" s="76" t="s">
        <v>843</v>
      </c>
      <c r="E316" s="77" t="s">
        <v>594</v>
      </c>
      <c r="F316" s="76" t="s">
        <v>36</v>
      </c>
      <c r="G316" s="76">
        <v>5433.3</v>
      </c>
      <c r="H316" s="156" t="s">
        <v>824</v>
      </c>
      <c r="I316" s="78"/>
      <c r="J316" s="78">
        <f t="shared" si="16"/>
        <v>0</v>
      </c>
      <c r="K316" s="202" cm="1">
        <f t="array" ref="K316">IFERROR(_xlfn.IFS(H316="BDI 01",J316*(1+BDI_SERVIÇO),H316="BDI 02",J316*(1+BDI_EQUIPAMENTO)),)</f>
        <v>0</v>
      </c>
    </row>
    <row r="317" spans="1:11" x14ac:dyDescent="0.25">
      <c r="A317" s="186"/>
      <c r="B317" s="133" t="s">
        <v>1124</v>
      </c>
      <c r="C317" s="76" t="s">
        <v>595</v>
      </c>
      <c r="D317" s="76" t="s">
        <v>843</v>
      </c>
      <c r="E317" s="77" t="s">
        <v>596</v>
      </c>
      <c r="F317" s="76" t="s">
        <v>36</v>
      </c>
      <c r="G317" s="76">
        <v>658.22</v>
      </c>
      <c r="H317" s="156" t="s">
        <v>824</v>
      </c>
      <c r="I317" s="78"/>
      <c r="J317" s="78">
        <f t="shared" si="16"/>
        <v>0</v>
      </c>
      <c r="K317" s="202" cm="1">
        <f t="array" ref="K317">IFERROR(_xlfn.IFS(H317="BDI 01",J317*(1+BDI_SERVIÇO),H317="BDI 02",J317*(1+BDI_EQUIPAMENTO)),)</f>
        <v>0</v>
      </c>
    </row>
    <row r="318" spans="1:11" x14ac:dyDescent="0.25">
      <c r="A318" s="186"/>
      <c r="B318" s="133" t="s">
        <v>125</v>
      </c>
      <c r="C318" s="76" t="s">
        <v>597</v>
      </c>
      <c r="D318" s="76" t="s">
        <v>843</v>
      </c>
      <c r="E318" s="77" t="s">
        <v>598</v>
      </c>
      <c r="F318" s="76" t="s">
        <v>36</v>
      </c>
      <c r="G318" s="76">
        <v>1116.78</v>
      </c>
      <c r="H318" s="156" t="s">
        <v>824</v>
      </c>
      <c r="I318" s="78"/>
      <c r="J318" s="78">
        <f t="shared" si="16"/>
        <v>0</v>
      </c>
      <c r="K318" s="202" cm="1">
        <f t="array" ref="K318">IFERROR(_xlfn.IFS(H318="BDI 01",J318*(1+BDI_SERVIÇO),H318="BDI 02",J318*(1+BDI_EQUIPAMENTO)),)</f>
        <v>0</v>
      </c>
    </row>
    <row r="319" spans="1:11" x14ac:dyDescent="0.25">
      <c r="A319" s="186"/>
      <c r="B319" s="133" t="s">
        <v>128</v>
      </c>
      <c r="C319" s="76" t="s">
        <v>599</v>
      </c>
      <c r="D319" s="76" t="s">
        <v>843</v>
      </c>
      <c r="E319" s="77" t="s">
        <v>600</v>
      </c>
      <c r="F319" s="76" t="s">
        <v>36</v>
      </c>
      <c r="G319" s="76">
        <v>993.26</v>
      </c>
      <c r="H319" s="156" t="s">
        <v>824</v>
      </c>
      <c r="I319" s="78"/>
      <c r="J319" s="78">
        <f t="shared" si="16"/>
        <v>0</v>
      </c>
      <c r="K319" s="202" cm="1">
        <f t="array" ref="K319">IFERROR(_xlfn.IFS(H319="BDI 01",J319*(1+BDI_SERVIÇO),H319="BDI 02",J319*(1+BDI_EQUIPAMENTO)),)</f>
        <v>0</v>
      </c>
    </row>
    <row r="320" spans="1:11" x14ac:dyDescent="0.25">
      <c r="A320" s="186"/>
      <c r="B320" s="133" t="s">
        <v>1125</v>
      </c>
      <c r="C320" s="76" t="s">
        <v>601</v>
      </c>
      <c r="D320" s="76" t="s">
        <v>843</v>
      </c>
      <c r="E320" s="77" t="s">
        <v>602</v>
      </c>
      <c r="F320" s="76" t="s">
        <v>36</v>
      </c>
      <c r="G320" s="76">
        <v>1209.8499999999999</v>
      </c>
      <c r="H320" s="156" t="s">
        <v>824</v>
      </c>
      <c r="I320" s="78"/>
      <c r="J320" s="78">
        <f t="shared" si="16"/>
        <v>0</v>
      </c>
      <c r="K320" s="202" cm="1">
        <f t="array" ref="K320">IFERROR(_xlfn.IFS(H320="BDI 01",J320*(1+BDI_SERVIÇO),H320="BDI 02",J320*(1+BDI_EQUIPAMENTO)),)</f>
        <v>0</v>
      </c>
    </row>
    <row r="321" spans="1:11" x14ac:dyDescent="0.25">
      <c r="A321" s="186"/>
      <c r="B321" s="133" t="s">
        <v>1126</v>
      </c>
      <c r="C321" s="76" t="s">
        <v>603</v>
      </c>
      <c r="D321" s="76" t="s">
        <v>843</v>
      </c>
      <c r="E321" s="77" t="s">
        <v>604</v>
      </c>
      <c r="F321" s="76" t="s">
        <v>36</v>
      </c>
      <c r="G321" s="76">
        <v>754.68</v>
      </c>
      <c r="H321" s="156" t="s">
        <v>824</v>
      </c>
      <c r="I321" s="78"/>
      <c r="J321" s="78">
        <f t="shared" si="16"/>
        <v>0</v>
      </c>
      <c r="K321" s="202" cm="1">
        <f t="array" ref="K321">IFERROR(_xlfn.IFS(H321="BDI 01",J321*(1+BDI_SERVIÇO),H321="BDI 02",J321*(1+BDI_EQUIPAMENTO)),)</f>
        <v>0</v>
      </c>
    </row>
    <row r="322" spans="1:11" x14ac:dyDescent="0.25">
      <c r="A322" s="186"/>
      <c r="B322" s="133" t="s">
        <v>1127</v>
      </c>
      <c r="C322" s="76" t="s">
        <v>605</v>
      </c>
      <c r="D322" s="76" t="s">
        <v>843</v>
      </c>
      <c r="E322" s="77" t="s">
        <v>606</v>
      </c>
      <c r="F322" s="76" t="s">
        <v>36</v>
      </c>
      <c r="G322" s="76">
        <v>345.18</v>
      </c>
      <c r="H322" s="156" t="s">
        <v>824</v>
      </c>
      <c r="I322" s="78"/>
      <c r="J322" s="78">
        <f t="shared" si="16"/>
        <v>0</v>
      </c>
      <c r="K322" s="202" cm="1">
        <f t="array" ref="K322">IFERROR(_xlfn.IFS(H322="BDI 01",J322*(1+BDI_SERVIÇO),H322="BDI 02",J322*(1+BDI_EQUIPAMENTO)),)</f>
        <v>0</v>
      </c>
    </row>
    <row r="323" spans="1:11" x14ac:dyDescent="0.25">
      <c r="A323" s="186"/>
      <c r="B323" s="133" t="s">
        <v>129</v>
      </c>
      <c r="C323" s="76" t="s">
        <v>607</v>
      </c>
      <c r="D323" s="76" t="s">
        <v>843</v>
      </c>
      <c r="E323" s="77" t="s">
        <v>608</v>
      </c>
      <c r="F323" s="76" t="s">
        <v>36</v>
      </c>
      <c r="G323" s="76">
        <v>490.7</v>
      </c>
      <c r="H323" s="156" t="s">
        <v>824</v>
      </c>
      <c r="I323" s="78"/>
      <c r="J323" s="78">
        <f t="shared" si="16"/>
        <v>0</v>
      </c>
      <c r="K323" s="202" cm="1">
        <f t="array" ref="K323">IFERROR(_xlfn.IFS(H323="BDI 01",J323*(1+BDI_SERVIÇO),H323="BDI 02",J323*(1+BDI_EQUIPAMENTO)),)</f>
        <v>0</v>
      </c>
    </row>
    <row r="324" spans="1:11" x14ac:dyDescent="0.25">
      <c r="A324" s="186"/>
      <c r="B324" s="133" t="s">
        <v>1128</v>
      </c>
      <c r="C324" s="76" t="s">
        <v>609</v>
      </c>
      <c r="D324" s="76" t="s">
        <v>843</v>
      </c>
      <c r="E324" s="77" t="s">
        <v>610</v>
      </c>
      <c r="F324" s="76" t="s">
        <v>36</v>
      </c>
      <c r="G324" s="76">
        <v>1742.86</v>
      </c>
      <c r="H324" s="156" t="s">
        <v>824</v>
      </c>
      <c r="I324" s="78"/>
      <c r="J324" s="78">
        <f t="shared" si="16"/>
        <v>0</v>
      </c>
      <c r="K324" s="202" cm="1">
        <f t="array" ref="K324">IFERROR(_xlfn.IFS(H324="BDI 01",J324*(1+BDI_SERVIÇO),H324="BDI 02",J324*(1+BDI_EQUIPAMENTO)),)</f>
        <v>0</v>
      </c>
    </row>
    <row r="325" spans="1:11" ht="25.5" x14ac:dyDescent="0.25">
      <c r="A325" s="186"/>
      <c r="B325" s="133" t="s">
        <v>1129</v>
      </c>
      <c r="C325" s="76" t="s">
        <v>611</v>
      </c>
      <c r="D325" s="76" t="s">
        <v>843</v>
      </c>
      <c r="E325" s="77" t="s">
        <v>612</v>
      </c>
      <c r="F325" s="76" t="s">
        <v>36</v>
      </c>
      <c r="G325" s="76">
        <v>1243.68</v>
      </c>
      <c r="H325" s="156" t="s">
        <v>824</v>
      </c>
      <c r="I325" s="78"/>
      <c r="J325" s="78">
        <f t="shared" si="16"/>
        <v>0</v>
      </c>
      <c r="K325" s="202" cm="1">
        <f t="array" ref="K325">IFERROR(_xlfn.IFS(H325="BDI 01",J325*(1+BDI_SERVIÇO),H325="BDI 02",J325*(1+BDI_EQUIPAMENTO)),)</f>
        <v>0</v>
      </c>
    </row>
    <row r="326" spans="1:11" ht="25.5" x14ac:dyDescent="0.25">
      <c r="A326" s="186"/>
      <c r="B326" s="133" t="s">
        <v>1130</v>
      </c>
      <c r="C326" s="76" t="s">
        <v>613</v>
      </c>
      <c r="D326" s="76" t="s">
        <v>843</v>
      </c>
      <c r="E326" s="77" t="s">
        <v>614</v>
      </c>
      <c r="F326" s="76" t="s">
        <v>36</v>
      </c>
      <c r="G326" s="76">
        <v>912.02</v>
      </c>
      <c r="H326" s="156" t="s">
        <v>824</v>
      </c>
      <c r="I326" s="78"/>
      <c r="J326" s="78">
        <f t="shared" si="16"/>
        <v>0</v>
      </c>
      <c r="K326" s="202" cm="1">
        <f t="array" ref="K326">IFERROR(_xlfn.IFS(H326="BDI 01",J326*(1+BDI_SERVIÇO),H326="BDI 02",J326*(1+BDI_EQUIPAMENTO)),)</f>
        <v>0</v>
      </c>
    </row>
    <row r="327" spans="1:11" ht="25.5" x14ac:dyDescent="0.25">
      <c r="A327" s="186"/>
      <c r="B327" s="133" t="s">
        <v>1131</v>
      </c>
      <c r="C327" s="76" t="s">
        <v>621</v>
      </c>
      <c r="D327" s="76" t="s">
        <v>843</v>
      </c>
      <c r="E327" s="77" t="s">
        <v>622</v>
      </c>
      <c r="F327" s="76" t="s">
        <v>36</v>
      </c>
      <c r="G327" s="76">
        <v>637.9</v>
      </c>
      <c r="H327" s="156" t="s">
        <v>824</v>
      </c>
      <c r="I327" s="78"/>
      <c r="J327" s="78">
        <f t="shared" si="16"/>
        <v>0</v>
      </c>
      <c r="K327" s="202" cm="1">
        <f t="array" ref="K327">IFERROR(_xlfn.IFS(H327="BDI 01",J327*(1+BDI_SERVIÇO),H327="BDI 02",J327*(1+BDI_EQUIPAMENTO)),)</f>
        <v>0</v>
      </c>
    </row>
    <row r="328" spans="1:11" ht="25.5" x14ac:dyDescent="0.25">
      <c r="A328" s="186"/>
      <c r="B328" s="133" t="s">
        <v>130</v>
      </c>
      <c r="C328" s="76" t="s">
        <v>615</v>
      </c>
      <c r="D328" s="76" t="s">
        <v>843</v>
      </c>
      <c r="E328" s="77" t="s">
        <v>616</v>
      </c>
      <c r="F328" s="76" t="s">
        <v>36</v>
      </c>
      <c r="G328" s="76">
        <v>906.94</v>
      </c>
      <c r="H328" s="156" t="s">
        <v>824</v>
      </c>
      <c r="I328" s="78"/>
      <c r="J328" s="78">
        <f t="shared" si="16"/>
        <v>0</v>
      </c>
      <c r="K328" s="202" cm="1">
        <f t="array" ref="K328">IFERROR(_xlfn.IFS(H328="BDI 01",J328*(1+BDI_SERVIÇO),H328="BDI 02",J328*(1+BDI_EQUIPAMENTO)),)</f>
        <v>0</v>
      </c>
    </row>
    <row r="329" spans="1:11" ht="25.5" x14ac:dyDescent="0.25">
      <c r="A329" s="186"/>
      <c r="B329" s="133" t="s">
        <v>1132</v>
      </c>
      <c r="C329" s="76" t="s">
        <v>617</v>
      </c>
      <c r="D329" s="76" t="s">
        <v>843</v>
      </c>
      <c r="E329" s="77" t="s">
        <v>618</v>
      </c>
      <c r="F329" s="76" t="s">
        <v>36</v>
      </c>
      <c r="G329" s="76">
        <v>719.14</v>
      </c>
      <c r="H329" s="156" t="s">
        <v>824</v>
      </c>
      <c r="I329" s="78"/>
      <c r="J329" s="78">
        <f t="shared" si="16"/>
        <v>0</v>
      </c>
      <c r="K329" s="202" cm="1">
        <f t="array" ref="K329">IFERROR(_xlfn.IFS(H329="BDI 01",J329*(1+BDI_SERVIÇO),H329="BDI 02",J329*(1+BDI_EQUIPAMENTO)),)</f>
        <v>0</v>
      </c>
    </row>
    <row r="330" spans="1:11" ht="25.5" x14ac:dyDescent="0.25">
      <c r="A330" s="186"/>
      <c r="B330" s="133" t="s">
        <v>1133</v>
      </c>
      <c r="C330" s="76" t="s">
        <v>619</v>
      </c>
      <c r="D330" s="76" t="s">
        <v>843</v>
      </c>
      <c r="E330" s="77" t="s">
        <v>620</v>
      </c>
      <c r="F330" s="76" t="s">
        <v>36</v>
      </c>
      <c r="G330" s="76">
        <v>1103.24</v>
      </c>
      <c r="H330" s="156" t="s">
        <v>824</v>
      </c>
      <c r="I330" s="78"/>
      <c r="J330" s="78">
        <f t="shared" si="16"/>
        <v>0</v>
      </c>
      <c r="K330" s="202" cm="1">
        <f t="array" ref="K330">IFERROR(_xlfn.IFS(H330="BDI 01",J330*(1+BDI_SERVIÇO),H330="BDI 02",J330*(1+BDI_EQUIPAMENTO)),)</f>
        <v>0</v>
      </c>
    </row>
    <row r="331" spans="1:11" ht="25.5" x14ac:dyDescent="0.25">
      <c r="A331" s="186"/>
      <c r="B331" s="133" t="s">
        <v>1134</v>
      </c>
      <c r="C331" s="76" t="s">
        <v>623</v>
      </c>
      <c r="D331" s="76" t="s">
        <v>843</v>
      </c>
      <c r="E331" s="77" t="s">
        <v>624</v>
      </c>
      <c r="F331" s="76" t="s">
        <v>36</v>
      </c>
      <c r="G331" s="76">
        <v>355.34</v>
      </c>
      <c r="H331" s="156" t="s">
        <v>824</v>
      </c>
      <c r="I331" s="78"/>
      <c r="J331" s="78">
        <f t="shared" si="16"/>
        <v>0</v>
      </c>
      <c r="K331" s="202" cm="1">
        <f t="array" ref="K331">IFERROR(_xlfn.IFS(H331="BDI 01",J331*(1+BDI_SERVIÇO),H331="BDI 02",J331*(1+BDI_EQUIPAMENTO)),)</f>
        <v>0</v>
      </c>
    </row>
    <row r="332" spans="1:11" x14ac:dyDescent="0.25">
      <c r="A332" s="186"/>
      <c r="B332" s="133" t="s">
        <v>1135</v>
      </c>
      <c r="C332" s="76" t="s">
        <v>625</v>
      </c>
      <c r="D332" s="76" t="s">
        <v>843</v>
      </c>
      <c r="E332" s="77" t="s">
        <v>626</v>
      </c>
      <c r="F332" s="76" t="s">
        <v>36</v>
      </c>
      <c r="G332" s="76">
        <v>55.83</v>
      </c>
      <c r="H332" s="156" t="s">
        <v>824</v>
      </c>
      <c r="I332" s="78"/>
      <c r="J332" s="78">
        <f t="shared" si="16"/>
        <v>0</v>
      </c>
      <c r="K332" s="202" cm="1">
        <f t="array" ref="K332">IFERROR(_xlfn.IFS(H332="BDI 01",J332*(1+BDI_SERVIÇO),H332="BDI 02",J332*(1+BDI_EQUIPAMENTO)),)</f>
        <v>0</v>
      </c>
    </row>
    <row r="333" spans="1:11" x14ac:dyDescent="0.25">
      <c r="A333" s="186"/>
      <c r="B333" s="133" t="s">
        <v>1136</v>
      </c>
      <c r="C333" s="76" t="s">
        <v>627</v>
      </c>
      <c r="D333" s="76" t="s">
        <v>843</v>
      </c>
      <c r="E333" s="77" t="s">
        <v>628</v>
      </c>
      <c r="F333" s="76" t="s">
        <v>36</v>
      </c>
      <c r="G333" s="76">
        <v>55.83</v>
      </c>
      <c r="H333" s="156" t="s">
        <v>824</v>
      </c>
      <c r="I333" s="78"/>
      <c r="J333" s="78">
        <f t="shared" si="16"/>
        <v>0</v>
      </c>
      <c r="K333" s="202" cm="1">
        <f t="array" ref="K333">IFERROR(_xlfn.IFS(H333="BDI 01",J333*(1+BDI_SERVIÇO),H333="BDI 02",J333*(1+BDI_EQUIPAMENTO)),)</f>
        <v>0</v>
      </c>
    </row>
    <row r="334" spans="1:11" x14ac:dyDescent="0.25">
      <c r="A334" s="186"/>
      <c r="B334" s="133" t="s">
        <v>1137</v>
      </c>
      <c r="C334" s="76" t="s">
        <v>629</v>
      </c>
      <c r="D334" s="76" t="s">
        <v>843</v>
      </c>
      <c r="E334" s="77" t="s">
        <v>630</v>
      </c>
      <c r="F334" s="76" t="s">
        <v>36</v>
      </c>
      <c r="G334" s="76">
        <v>370.57</v>
      </c>
      <c r="H334" s="156" t="s">
        <v>824</v>
      </c>
      <c r="I334" s="78"/>
      <c r="J334" s="78">
        <f t="shared" si="16"/>
        <v>0</v>
      </c>
      <c r="K334" s="202" cm="1">
        <f t="array" ref="K334">IFERROR(_xlfn.IFS(H334="BDI 01",J334*(1+BDI_SERVIÇO),H334="BDI 02",J334*(1+BDI_EQUIPAMENTO)),)</f>
        <v>0</v>
      </c>
    </row>
    <row r="335" spans="1:11" x14ac:dyDescent="0.25">
      <c r="A335" s="186"/>
      <c r="B335" s="133" t="s">
        <v>1138</v>
      </c>
      <c r="C335" s="76" t="s">
        <v>631</v>
      </c>
      <c r="D335" s="76" t="s">
        <v>843</v>
      </c>
      <c r="E335" s="77" t="s">
        <v>632</v>
      </c>
      <c r="F335" s="76" t="s">
        <v>36</v>
      </c>
      <c r="G335" s="76">
        <v>186.13</v>
      </c>
      <c r="H335" s="156" t="s">
        <v>824</v>
      </c>
      <c r="I335" s="78"/>
      <c r="J335" s="78">
        <f t="shared" si="16"/>
        <v>0</v>
      </c>
      <c r="K335" s="202" cm="1">
        <f t="array" ref="K335">IFERROR(_xlfn.IFS(H335="BDI 01",J335*(1+BDI_SERVIÇO),H335="BDI 02",J335*(1+BDI_EQUIPAMENTO)),)</f>
        <v>0</v>
      </c>
    </row>
    <row r="336" spans="1:11" x14ac:dyDescent="0.25">
      <c r="A336" s="186"/>
      <c r="B336" s="133" t="s">
        <v>133</v>
      </c>
      <c r="C336" s="76" t="s">
        <v>647</v>
      </c>
      <c r="D336" s="76" t="s">
        <v>843</v>
      </c>
      <c r="E336" s="77" t="s">
        <v>648</v>
      </c>
      <c r="F336" s="76" t="s">
        <v>36</v>
      </c>
      <c r="G336" s="76">
        <v>209.83</v>
      </c>
      <c r="H336" s="156" t="s">
        <v>824</v>
      </c>
      <c r="I336" s="78"/>
      <c r="J336" s="78">
        <f t="shared" si="16"/>
        <v>0</v>
      </c>
      <c r="K336" s="202" cm="1">
        <f t="array" ref="K336">IFERROR(_xlfn.IFS(H336="BDI 01",J336*(1+BDI_SERVIÇO),H336="BDI 02",J336*(1+BDI_EQUIPAMENTO)),)</f>
        <v>0</v>
      </c>
    </row>
    <row r="337" spans="1:11" x14ac:dyDescent="0.25">
      <c r="A337" s="186"/>
      <c r="B337" s="133" t="s">
        <v>1139</v>
      </c>
      <c r="C337" s="76" t="s">
        <v>649</v>
      </c>
      <c r="D337" s="76" t="s">
        <v>843</v>
      </c>
      <c r="E337" s="77" t="s">
        <v>650</v>
      </c>
      <c r="F337" s="76" t="s">
        <v>36</v>
      </c>
      <c r="G337" s="76">
        <v>1546.84</v>
      </c>
      <c r="H337" s="156" t="s">
        <v>824</v>
      </c>
      <c r="I337" s="78"/>
      <c r="J337" s="78">
        <f t="shared" si="16"/>
        <v>0</v>
      </c>
      <c r="K337" s="202" cm="1">
        <f t="array" ref="K337">IFERROR(_xlfn.IFS(H337="BDI 01",J337*(1+BDI_SERVIÇO),H337="BDI 02",J337*(1+BDI_EQUIPAMENTO)),)</f>
        <v>0</v>
      </c>
    </row>
    <row r="338" spans="1:11" x14ac:dyDescent="0.25">
      <c r="A338" s="186"/>
      <c r="B338" s="133" t="s">
        <v>134</v>
      </c>
      <c r="C338" s="76" t="s">
        <v>651</v>
      </c>
      <c r="D338" s="76" t="s">
        <v>843</v>
      </c>
      <c r="E338" s="77" t="s">
        <v>652</v>
      </c>
      <c r="F338" s="76" t="s">
        <v>36</v>
      </c>
      <c r="G338" s="76">
        <v>686.42</v>
      </c>
      <c r="H338" s="156" t="s">
        <v>824</v>
      </c>
      <c r="I338" s="78"/>
      <c r="J338" s="78">
        <f t="shared" si="16"/>
        <v>0</v>
      </c>
      <c r="K338" s="202" cm="1">
        <f t="array" ref="K338">IFERROR(_xlfn.IFS(H338="BDI 01",J338*(1+BDI_SERVIÇO),H338="BDI 02",J338*(1+BDI_EQUIPAMENTO)),)</f>
        <v>0</v>
      </c>
    </row>
    <row r="339" spans="1:11" x14ac:dyDescent="0.25">
      <c r="A339" s="186"/>
      <c r="B339" s="133" t="s">
        <v>139</v>
      </c>
      <c r="C339" s="76" t="s">
        <v>653</v>
      </c>
      <c r="D339" s="76" t="s">
        <v>843</v>
      </c>
      <c r="E339" s="77" t="s">
        <v>654</v>
      </c>
      <c r="F339" s="76" t="s">
        <v>36</v>
      </c>
      <c r="G339" s="76">
        <v>86.85</v>
      </c>
      <c r="H339" s="156" t="s">
        <v>824</v>
      </c>
      <c r="I339" s="78"/>
      <c r="J339" s="78">
        <f t="shared" si="16"/>
        <v>0</v>
      </c>
      <c r="K339" s="202" cm="1">
        <f t="array" ref="K339">IFERROR(_xlfn.IFS(H339="BDI 01",J339*(1+BDI_SERVIÇO),H339="BDI 02",J339*(1+BDI_EQUIPAMENTO)),)</f>
        <v>0</v>
      </c>
    </row>
    <row r="340" spans="1:11" x14ac:dyDescent="0.25">
      <c r="A340" s="186"/>
      <c r="B340" s="133" t="s">
        <v>1140</v>
      </c>
      <c r="C340" s="76" t="s">
        <v>655</v>
      </c>
      <c r="D340" s="76" t="s">
        <v>843</v>
      </c>
      <c r="E340" s="77" t="s">
        <v>656</v>
      </c>
      <c r="F340" s="76" t="s">
        <v>36</v>
      </c>
      <c r="G340" s="76">
        <v>79.8</v>
      </c>
      <c r="H340" s="156" t="s">
        <v>824</v>
      </c>
      <c r="I340" s="78"/>
      <c r="J340" s="78">
        <f t="shared" si="16"/>
        <v>0</v>
      </c>
      <c r="K340" s="202" cm="1">
        <f t="array" ref="K340">IFERROR(_xlfn.IFS(H340="BDI 01",J340*(1+BDI_SERVIÇO),H340="BDI 02",J340*(1+BDI_EQUIPAMENTO)),)</f>
        <v>0</v>
      </c>
    </row>
    <row r="341" spans="1:11" x14ac:dyDescent="0.25">
      <c r="A341" s="186"/>
      <c r="B341" s="133" t="s">
        <v>1141</v>
      </c>
      <c r="C341" s="76" t="s">
        <v>657</v>
      </c>
      <c r="D341" s="76" t="s">
        <v>843</v>
      </c>
      <c r="E341" s="77" t="s">
        <v>658</v>
      </c>
      <c r="F341" s="76" t="s">
        <v>36</v>
      </c>
      <c r="G341" s="76">
        <v>106.59</v>
      </c>
      <c r="H341" s="156" t="s">
        <v>824</v>
      </c>
      <c r="I341" s="78"/>
      <c r="J341" s="78">
        <f t="shared" si="16"/>
        <v>0</v>
      </c>
      <c r="K341" s="202" cm="1">
        <f t="array" ref="K341">IFERROR(_xlfn.IFS(H341="BDI 01",J341*(1+BDI_SERVIÇO),H341="BDI 02",J341*(1+BDI_EQUIPAMENTO)),)</f>
        <v>0</v>
      </c>
    </row>
    <row r="342" spans="1:11" x14ac:dyDescent="0.25">
      <c r="A342" s="186"/>
      <c r="B342" s="133" t="s">
        <v>1142</v>
      </c>
      <c r="C342" s="76" t="s">
        <v>659</v>
      </c>
      <c r="D342" s="76" t="s">
        <v>843</v>
      </c>
      <c r="E342" s="77" t="s">
        <v>660</v>
      </c>
      <c r="F342" s="76" t="s">
        <v>36</v>
      </c>
      <c r="G342" s="76">
        <v>54.98</v>
      </c>
      <c r="H342" s="156" t="s">
        <v>824</v>
      </c>
      <c r="I342" s="78"/>
      <c r="J342" s="78">
        <f t="shared" si="16"/>
        <v>0</v>
      </c>
      <c r="K342" s="202" cm="1">
        <f t="array" ref="K342">IFERROR(_xlfn.IFS(H342="BDI 01",J342*(1+BDI_SERVIÇO),H342="BDI 02",J342*(1+BDI_EQUIPAMENTO)),)</f>
        <v>0</v>
      </c>
    </row>
    <row r="343" spans="1:11" x14ac:dyDescent="0.25">
      <c r="A343" s="186"/>
      <c r="B343" s="133" t="s">
        <v>1143</v>
      </c>
      <c r="C343" s="76" t="s">
        <v>661</v>
      </c>
      <c r="D343" s="76" t="s">
        <v>843</v>
      </c>
      <c r="E343" s="77" t="s">
        <v>662</v>
      </c>
      <c r="F343" s="76" t="s">
        <v>36</v>
      </c>
      <c r="G343" s="76">
        <v>40.9</v>
      </c>
      <c r="H343" s="156" t="s">
        <v>824</v>
      </c>
      <c r="I343" s="78"/>
      <c r="J343" s="78">
        <f t="shared" si="16"/>
        <v>0</v>
      </c>
      <c r="K343" s="202" cm="1">
        <f t="array" ref="K343">IFERROR(_xlfn.IFS(H343="BDI 01",J343*(1+BDI_SERVIÇO),H343="BDI 02",J343*(1+BDI_EQUIPAMENTO)),)</f>
        <v>0</v>
      </c>
    </row>
    <row r="344" spans="1:11" x14ac:dyDescent="0.25">
      <c r="A344" s="186"/>
      <c r="B344" s="133" t="s">
        <v>1144</v>
      </c>
      <c r="C344" s="76" t="s">
        <v>663</v>
      </c>
      <c r="D344" s="76" t="s">
        <v>843</v>
      </c>
      <c r="E344" s="77" t="s">
        <v>664</v>
      </c>
      <c r="F344" s="76" t="s">
        <v>36</v>
      </c>
      <c r="G344" s="76">
        <v>59.5</v>
      </c>
      <c r="H344" s="156" t="s">
        <v>824</v>
      </c>
      <c r="I344" s="78"/>
      <c r="J344" s="78">
        <f t="shared" si="16"/>
        <v>0</v>
      </c>
      <c r="K344" s="202" cm="1">
        <f t="array" ref="K344">IFERROR(_xlfn.IFS(H344="BDI 01",J344*(1+BDI_SERVIÇO),H344="BDI 02",J344*(1+BDI_EQUIPAMENTO)),)</f>
        <v>0</v>
      </c>
    </row>
    <row r="345" spans="1:11" x14ac:dyDescent="0.25">
      <c r="A345" s="186"/>
      <c r="B345" s="133" t="s">
        <v>1145</v>
      </c>
      <c r="C345" s="76" t="s">
        <v>669</v>
      </c>
      <c r="D345" s="76" t="s">
        <v>843</v>
      </c>
      <c r="E345" s="77" t="s">
        <v>670</v>
      </c>
      <c r="F345" s="76" t="s">
        <v>36</v>
      </c>
      <c r="G345" s="76">
        <v>91.65</v>
      </c>
      <c r="H345" s="156" t="s">
        <v>824</v>
      </c>
      <c r="I345" s="78"/>
      <c r="J345" s="78">
        <f t="shared" si="16"/>
        <v>0</v>
      </c>
      <c r="K345" s="202" cm="1">
        <f t="array" ref="K345">IFERROR(_xlfn.IFS(H345="BDI 01",J345*(1+BDI_SERVIÇO),H345="BDI 02",J345*(1+BDI_EQUIPAMENTO)),)</f>
        <v>0</v>
      </c>
    </row>
    <row r="346" spans="1:11" x14ac:dyDescent="0.25">
      <c r="A346" s="186"/>
      <c r="B346" s="133" t="s">
        <v>1146</v>
      </c>
      <c r="C346" s="76" t="s">
        <v>671</v>
      </c>
      <c r="D346" s="76" t="s">
        <v>843</v>
      </c>
      <c r="E346" s="77" t="s">
        <v>672</v>
      </c>
      <c r="F346" s="76" t="s">
        <v>36</v>
      </c>
      <c r="G346" s="76">
        <v>60.63</v>
      </c>
      <c r="H346" s="156" t="s">
        <v>824</v>
      </c>
      <c r="I346" s="78"/>
      <c r="J346" s="78">
        <f t="shared" si="16"/>
        <v>0</v>
      </c>
      <c r="K346" s="202" cm="1">
        <f t="array" ref="K346">IFERROR(_xlfn.IFS(H346="BDI 01",J346*(1+BDI_SERVIÇO),H346="BDI 02",J346*(1+BDI_EQUIPAMENTO)),)</f>
        <v>0</v>
      </c>
    </row>
    <row r="347" spans="1:11" x14ac:dyDescent="0.25">
      <c r="A347" s="186"/>
      <c r="B347" s="133" t="s">
        <v>1147</v>
      </c>
      <c r="C347" s="76" t="s">
        <v>673</v>
      </c>
      <c r="D347" s="76" t="s">
        <v>843</v>
      </c>
      <c r="E347" s="77" t="s">
        <v>674</v>
      </c>
      <c r="F347" s="76" t="s">
        <v>36</v>
      </c>
      <c r="G347" s="76">
        <v>28.34</v>
      </c>
      <c r="H347" s="156" t="s">
        <v>824</v>
      </c>
      <c r="I347" s="78"/>
      <c r="J347" s="78">
        <f t="shared" si="16"/>
        <v>0</v>
      </c>
      <c r="K347" s="202" cm="1">
        <f t="array" ref="K347">IFERROR(_xlfn.IFS(H347="BDI 01",J347*(1+BDI_SERVIÇO),H347="BDI 02",J347*(1+BDI_EQUIPAMENTO)),)</f>
        <v>0</v>
      </c>
    </row>
    <row r="348" spans="1:11" x14ac:dyDescent="0.25">
      <c r="A348" s="186"/>
      <c r="B348" s="133" t="s">
        <v>140</v>
      </c>
      <c r="C348" s="76" t="s">
        <v>276</v>
      </c>
      <c r="D348" s="76" t="s">
        <v>843</v>
      </c>
      <c r="E348" s="77" t="s">
        <v>277</v>
      </c>
      <c r="F348" s="76" t="s">
        <v>36</v>
      </c>
      <c r="G348" s="76">
        <v>209.83</v>
      </c>
      <c r="H348" s="156" t="s">
        <v>824</v>
      </c>
      <c r="I348" s="78"/>
      <c r="J348" s="78">
        <f t="shared" si="16"/>
        <v>0</v>
      </c>
      <c r="K348" s="202" cm="1">
        <f t="array" ref="K348">IFERROR(_xlfn.IFS(H348="BDI 01",J348*(1+BDI_SERVIÇO),H348="BDI 02",J348*(1+BDI_EQUIPAMENTO)),)</f>
        <v>0</v>
      </c>
    </row>
    <row r="349" spans="1:11" x14ac:dyDescent="0.25">
      <c r="A349" s="186"/>
      <c r="B349" s="133" t="s">
        <v>1148</v>
      </c>
      <c r="C349" s="76" t="s">
        <v>278</v>
      </c>
      <c r="D349" s="76" t="s">
        <v>843</v>
      </c>
      <c r="E349" s="77" t="s">
        <v>279</v>
      </c>
      <c r="F349" s="76" t="s">
        <v>36</v>
      </c>
      <c r="G349" s="76">
        <v>1546.84</v>
      </c>
      <c r="H349" s="156" t="s">
        <v>824</v>
      </c>
      <c r="I349" s="78"/>
      <c r="J349" s="78">
        <f t="shared" si="16"/>
        <v>0</v>
      </c>
      <c r="K349" s="202" cm="1">
        <f t="array" ref="K349">IFERROR(_xlfn.IFS(H349="BDI 01",J349*(1+BDI_SERVIÇO),H349="BDI 02",J349*(1+BDI_EQUIPAMENTO)),)</f>
        <v>0</v>
      </c>
    </row>
    <row r="350" spans="1:11" x14ac:dyDescent="0.25">
      <c r="A350" s="186"/>
      <c r="B350" s="133" t="s">
        <v>1149</v>
      </c>
      <c r="C350" s="76" t="s">
        <v>280</v>
      </c>
      <c r="D350" s="76" t="s">
        <v>843</v>
      </c>
      <c r="E350" s="77" t="s">
        <v>281</v>
      </c>
      <c r="F350" s="76" t="s">
        <v>36</v>
      </c>
      <c r="G350" s="76">
        <v>686.42</v>
      </c>
      <c r="H350" s="156" t="s">
        <v>824</v>
      </c>
      <c r="I350" s="78"/>
      <c r="J350" s="78">
        <f t="shared" si="16"/>
        <v>0</v>
      </c>
      <c r="K350" s="202" cm="1">
        <f t="array" ref="K350">IFERROR(_xlfn.IFS(H350="BDI 01",J350*(1+BDI_SERVIÇO),H350="BDI 02",J350*(1+BDI_EQUIPAMENTO)),)</f>
        <v>0</v>
      </c>
    </row>
    <row r="351" spans="1:11" x14ac:dyDescent="0.25">
      <c r="A351" s="186"/>
      <c r="B351" s="133" t="s">
        <v>1150</v>
      </c>
      <c r="C351" s="76" t="s">
        <v>282</v>
      </c>
      <c r="D351" s="76" t="s">
        <v>843</v>
      </c>
      <c r="E351" s="77" t="s">
        <v>283</v>
      </c>
      <c r="F351" s="76" t="s">
        <v>36</v>
      </c>
      <c r="G351" s="76">
        <v>86.85</v>
      </c>
      <c r="H351" s="156" t="s">
        <v>824</v>
      </c>
      <c r="I351" s="78"/>
      <c r="J351" s="78">
        <f t="shared" si="16"/>
        <v>0</v>
      </c>
      <c r="K351" s="202" cm="1">
        <f t="array" ref="K351">IFERROR(_xlfn.IFS(H351="BDI 01",J351*(1+BDI_SERVIÇO),H351="BDI 02",J351*(1+BDI_EQUIPAMENTO)),)</f>
        <v>0</v>
      </c>
    </row>
    <row r="352" spans="1:11" ht="25.5" x14ac:dyDescent="0.25">
      <c r="A352" s="186"/>
      <c r="B352" s="133" t="s">
        <v>1151</v>
      </c>
      <c r="C352" s="76" t="s">
        <v>284</v>
      </c>
      <c r="D352" s="76" t="s">
        <v>843</v>
      </c>
      <c r="E352" s="77" t="s">
        <v>285</v>
      </c>
      <c r="F352" s="76" t="s">
        <v>36</v>
      </c>
      <c r="G352" s="76">
        <v>79.8</v>
      </c>
      <c r="H352" s="156" t="s">
        <v>824</v>
      </c>
      <c r="I352" s="78"/>
      <c r="J352" s="78">
        <f t="shared" si="16"/>
        <v>0</v>
      </c>
      <c r="K352" s="202" cm="1">
        <f t="array" ref="K352">IFERROR(_xlfn.IFS(H352="BDI 01",J352*(1+BDI_SERVIÇO),H352="BDI 02",J352*(1+BDI_EQUIPAMENTO)),)</f>
        <v>0</v>
      </c>
    </row>
    <row r="353" spans="1:11" x14ac:dyDescent="0.25">
      <c r="A353" s="186"/>
      <c r="B353" s="133" t="s">
        <v>1152</v>
      </c>
      <c r="C353" s="76" t="s">
        <v>286</v>
      </c>
      <c r="D353" s="76" t="s">
        <v>843</v>
      </c>
      <c r="E353" s="77" t="s">
        <v>287</v>
      </c>
      <c r="F353" s="76" t="s">
        <v>36</v>
      </c>
      <c r="G353" s="76">
        <v>106.59</v>
      </c>
      <c r="H353" s="156" t="s">
        <v>824</v>
      </c>
      <c r="I353" s="78"/>
      <c r="J353" s="78">
        <f t="shared" si="16"/>
        <v>0</v>
      </c>
      <c r="K353" s="202" cm="1">
        <f t="array" ref="K353">IFERROR(_xlfn.IFS(H353="BDI 01",J353*(1+BDI_SERVIÇO),H353="BDI 02",J353*(1+BDI_EQUIPAMENTO)),)</f>
        <v>0</v>
      </c>
    </row>
    <row r="354" spans="1:11" x14ac:dyDescent="0.25">
      <c r="A354" s="186"/>
      <c r="B354" s="133" t="s">
        <v>1153</v>
      </c>
      <c r="C354" s="76" t="s">
        <v>709</v>
      </c>
      <c r="D354" s="76" t="s">
        <v>843</v>
      </c>
      <c r="E354" s="77" t="s">
        <v>710</v>
      </c>
      <c r="F354" s="76" t="s">
        <v>9</v>
      </c>
      <c r="G354" s="76">
        <v>5</v>
      </c>
      <c r="H354" s="156" t="s">
        <v>824</v>
      </c>
      <c r="I354" s="78"/>
      <c r="J354" s="78">
        <f t="shared" si="16"/>
        <v>0</v>
      </c>
      <c r="K354" s="202" cm="1">
        <f t="array" ref="K354">IFERROR(_xlfn.IFS(H354="BDI 01",J354*(1+BDI_SERVIÇO),H354="BDI 02",J354*(1+BDI_EQUIPAMENTO)),)</f>
        <v>0</v>
      </c>
    </row>
    <row r="355" spans="1:11" x14ac:dyDescent="0.25">
      <c r="A355" s="186"/>
      <c r="B355" s="133" t="s">
        <v>1154</v>
      </c>
      <c r="C355" s="76" t="s">
        <v>707</v>
      </c>
      <c r="D355" s="76" t="s">
        <v>843</v>
      </c>
      <c r="E355" s="77" t="s">
        <v>708</v>
      </c>
      <c r="F355" s="76" t="s">
        <v>9</v>
      </c>
      <c r="G355" s="76">
        <v>27</v>
      </c>
      <c r="H355" s="156" t="s">
        <v>824</v>
      </c>
      <c r="I355" s="78"/>
      <c r="J355" s="78">
        <f t="shared" si="16"/>
        <v>0</v>
      </c>
      <c r="K355" s="202" cm="1">
        <f t="array" ref="K355">IFERROR(_xlfn.IFS(H355="BDI 01",J355*(1+BDI_SERVIÇO),H355="BDI 02",J355*(1+BDI_EQUIPAMENTO)),)</f>
        <v>0</v>
      </c>
    </row>
    <row r="356" spans="1:11" x14ac:dyDescent="0.25">
      <c r="A356" s="186"/>
      <c r="B356" s="133" t="s">
        <v>1155</v>
      </c>
      <c r="C356" s="76" t="s">
        <v>711</v>
      </c>
      <c r="D356" s="76" t="s">
        <v>843</v>
      </c>
      <c r="E356" s="77" t="s">
        <v>712</v>
      </c>
      <c r="F356" s="76" t="s">
        <v>9</v>
      </c>
      <c r="G356" s="76">
        <v>3</v>
      </c>
      <c r="H356" s="156" t="s">
        <v>824</v>
      </c>
      <c r="I356" s="78"/>
      <c r="J356" s="78">
        <f t="shared" si="16"/>
        <v>0</v>
      </c>
      <c r="K356" s="202" cm="1">
        <f t="array" ref="K356">IFERROR(_xlfn.IFS(H356="BDI 01",J356*(1+BDI_SERVIÇO),H356="BDI 02",J356*(1+BDI_EQUIPAMENTO)),)</f>
        <v>0</v>
      </c>
    </row>
    <row r="357" spans="1:11" x14ac:dyDescent="0.25">
      <c r="A357" s="186"/>
      <c r="B357" s="133" t="s">
        <v>1156</v>
      </c>
      <c r="C357" s="76" t="s">
        <v>524</v>
      </c>
      <c r="D357" s="76" t="s">
        <v>843</v>
      </c>
      <c r="E357" s="77" t="s">
        <v>525</v>
      </c>
      <c r="F357" s="76" t="s">
        <v>9</v>
      </c>
      <c r="G357" s="76">
        <v>62</v>
      </c>
      <c r="H357" s="156" t="s">
        <v>824</v>
      </c>
      <c r="I357" s="78"/>
      <c r="J357" s="78">
        <f t="shared" si="16"/>
        <v>0</v>
      </c>
      <c r="K357" s="202" cm="1">
        <f t="array" ref="K357">IFERROR(_xlfn.IFS(H357="BDI 01",J357*(1+BDI_SERVIÇO),H357="BDI 02",J357*(1+BDI_EQUIPAMENTO)),)</f>
        <v>0</v>
      </c>
    </row>
    <row r="358" spans="1:11" x14ac:dyDescent="0.25">
      <c r="A358" s="186"/>
      <c r="B358" s="133" t="s">
        <v>1157</v>
      </c>
      <c r="C358" s="76" t="s">
        <v>526</v>
      </c>
      <c r="D358" s="76" t="s">
        <v>843</v>
      </c>
      <c r="E358" s="77" t="s">
        <v>527</v>
      </c>
      <c r="F358" s="76" t="s">
        <v>9</v>
      </c>
      <c r="G358" s="76">
        <v>12</v>
      </c>
      <c r="H358" s="156" t="s">
        <v>824</v>
      </c>
      <c r="I358" s="78"/>
      <c r="J358" s="78">
        <f t="shared" si="16"/>
        <v>0</v>
      </c>
      <c r="K358" s="202" cm="1">
        <f t="array" ref="K358">IFERROR(_xlfn.IFS(H358="BDI 01",J358*(1+BDI_SERVIÇO),H358="BDI 02",J358*(1+BDI_EQUIPAMENTO)),)</f>
        <v>0</v>
      </c>
    </row>
    <row r="359" spans="1:11" x14ac:dyDescent="0.25">
      <c r="A359" s="186"/>
      <c r="B359" s="133" t="s">
        <v>1158</v>
      </c>
      <c r="C359" s="76" t="s">
        <v>729</v>
      </c>
      <c r="D359" s="76" t="s">
        <v>843</v>
      </c>
      <c r="E359" s="77" t="s">
        <v>730</v>
      </c>
      <c r="F359" s="76" t="s">
        <v>9</v>
      </c>
      <c r="G359" s="76">
        <v>131</v>
      </c>
      <c r="H359" s="156" t="s">
        <v>824</v>
      </c>
      <c r="I359" s="78"/>
      <c r="J359" s="78">
        <f t="shared" si="16"/>
        <v>0</v>
      </c>
      <c r="K359" s="202" cm="1">
        <f t="array" ref="K359">IFERROR(_xlfn.IFS(H359="BDI 01",J359*(1+BDI_SERVIÇO),H359="BDI 02",J359*(1+BDI_EQUIPAMENTO)),)</f>
        <v>0</v>
      </c>
    </row>
    <row r="360" spans="1:11" x14ac:dyDescent="0.25">
      <c r="A360" s="186"/>
      <c r="B360" s="133" t="s">
        <v>1159</v>
      </c>
      <c r="C360" s="76" t="s">
        <v>735</v>
      </c>
      <c r="D360" s="76" t="s">
        <v>843</v>
      </c>
      <c r="E360" s="77" t="s">
        <v>736</v>
      </c>
      <c r="F360" s="76" t="s">
        <v>9</v>
      </c>
      <c r="G360" s="76">
        <v>131</v>
      </c>
      <c r="H360" s="156" t="s">
        <v>824</v>
      </c>
      <c r="I360" s="78"/>
      <c r="J360" s="78">
        <f t="shared" si="16"/>
        <v>0</v>
      </c>
      <c r="K360" s="202" cm="1">
        <f t="array" ref="K360">IFERROR(_xlfn.IFS(H360="BDI 01",J360*(1+BDI_SERVIÇO),H360="BDI 02",J360*(1+BDI_EQUIPAMENTO)),)</f>
        <v>0</v>
      </c>
    </row>
    <row r="361" spans="1:11" x14ac:dyDescent="0.25">
      <c r="A361" s="186"/>
      <c r="B361" s="133" t="s">
        <v>1160</v>
      </c>
      <c r="C361" s="76" t="s">
        <v>731</v>
      </c>
      <c r="D361" s="76" t="s">
        <v>843</v>
      </c>
      <c r="E361" s="77" t="s">
        <v>732</v>
      </c>
      <c r="F361" s="76" t="s">
        <v>9</v>
      </c>
      <c r="G361" s="76">
        <v>69</v>
      </c>
      <c r="H361" s="156" t="s">
        <v>824</v>
      </c>
      <c r="I361" s="78"/>
      <c r="J361" s="78">
        <f t="shared" si="16"/>
        <v>0</v>
      </c>
      <c r="K361" s="202" cm="1">
        <f t="array" ref="K361">IFERROR(_xlfn.IFS(H361="BDI 01",J361*(1+BDI_SERVIÇO),H361="BDI 02",J361*(1+BDI_EQUIPAMENTO)),)</f>
        <v>0</v>
      </c>
    </row>
    <row r="362" spans="1:11" x14ac:dyDescent="0.25">
      <c r="A362" s="186"/>
      <c r="B362" s="133" t="s">
        <v>1161</v>
      </c>
      <c r="C362" s="76" t="s">
        <v>737</v>
      </c>
      <c r="D362" s="76" t="s">
        <v>843</v>
      </c>
      <c r="E362" s="77" t="s">
        <v>738</v>
      </c>
      <c r="F362" s="76" t="s">
        <v>9</v>
      </c>
      <c r="G362" s="76">
        <v>5</v>
      </c>
      <c r="H362" s="156" t="s">
        <v>824</v>
      </c>
      <c r="I362" s="78"/>
      <c r="J362" s="78">
        <f t="shared" si="16"/>
        <v>0</v>
      </c>
      <c r="K362" s="202" cm="1">
        <f t="array" ref="K362">IFERROR(_xlfn.IFS(H362="BDI 01",J362*(1+BDI_SERVIÇO),H362="BDI 02",J362*(1+BDI_EQUIPAMENTO)),)</f>
        <v>0</v>
      </c>
    </row>
    <row r="363" spans="1:11" x14ac:dyDescent="0.25">
      <c r="A363" s="186"/>
      <c r="B363" s="133" t="s">
        <v>1162</v>
      </c>
      <c r="C363" s="76" t="s">
        <v>733</v>
      </c>
      <c r="D363" s="76" t="s">
        <v>843</v>
      </c>
      <c r="E363" s="77" t="s">
        <v>734</v>
      </c>
      <c r="F363" s="76" t="s">
        <v>9</v>
      </c>
      <c r="G363" s="76">
        <v>16</v>
      </c>
      <c r="H363" s="156" t="s">
        <v>824</v>
      </c>
      <c r="I363" s="78"/>
      <c r="J363" s="78">
        <f t="shared" si="16"/>
        <v>0</v>
      </c>
      <c r="K363" s="202" cm="1">
        <f t="array" ref="K363">IFERROR(_xlfn.IFS(H363="BDI 01",J363*(1+BDI_SERVIÇO),H363="BDI 02",J363*(1+BDI_EQUIPAMENTO)),)</f>
        <v>0</v>
      </c>
    </row>
    <row r="364" spans="1:11" x14ac:dyDescent="0.25">
      <c r="A364" s="186"/>
      <c r="B364" s="133" t="s">
        <v>1163</v>
      </c>
      <c r="C364" s="76" t="s">
        <v>691</v>
      </c>
      <c r="D364" s="76" t="s">
        <v>843</v>
      </c>
      <c r="E364" s="77" t="s">
        <v>692</v>
      </c>
      <c r="F364" s="76" t="s">
        <v>9</v>
      </c>
      <c r="G364" s="76">
        <v>8</v>
      </c>
      <c r="H364" s="156" t="s">
        <v>824</v>
      </c>
      <c r="I364" s="78"/>
      <c r="J364" s="78">
        <f t="shared" si="16"/>
        <v>0</v>
      </c>
      <c r="K364" s="202" cm="1">
        <f t="array" ref="K364">IFERROR(_xlfn.IFS(H364="BDI 01",J364*(1+BDI_SERVIÇO),H364="BDI 02",J364*(1+BDI_EQUIPAMENTO)),)</f>
        <v>0</v>
      </c>
    </row>
    <row r="365" spans="1:11" x14ac:dyDescent="0.25">
      <c r="A365" s="186"/>
      <c r="B365" s="133" t="s">
        <v>1164</v>
      </c>
      <c r="C365" s="76" t="s">
        <v>693</v>
      </c>
      <c r="D365" s="76" t="s">
        <v>843</v>
      </c>
      <c r="E365" s="77" t="s">
        <v>694</v>
      </c>
      <c r="F365" s="76" t="s">
        <v>9</v>
      </c>
      <c r="G365" s="76">
        <v>2</v>
      </c>
      <c r="H365" s="156" t="s">
        <v>824</v>
      </c>
      <c r="I365" s="78"/>
      <c r="J365" s="78">
        <f t="shared" si="16"/>
        <v>0</v>
      </c>
      <c r="K365" s="202" cm="1">
        <f t="array" ref="K365">IFERROR(_xlfn.IFS(H365="BDI 01",J365*(1+BDI_SERVIÇO),H365="BDI 02",J365*(1+BDI_EQUIPAMENTO)),)</f>
        <v>0</v>
      </c>
    </row>
    <row r="366" spans="1:11" x14ac:dyDescent="0.25">
      <c r="A366" s="186"/>
      <c r="B366" s="133" t="s">
        <v>1165</v>
      </c>
      <c r="C366" s="76" t="s">
        <v>727</v>
      </c>
      <c r="D366" s="76" t="s">
        <v>843</v>
      </c>
      <c r="E366" s="77" t="s">
        <v>728</v>
      </c>
      <c r="F366" s="76" t="s">
        <v>9</v>
      </c>
      <c r="G366" s="76">
        <v>3</v>
      </c>
      <c r="H366" s="156" t="s">
        <v>824</v>
      </c>
      <c r="I366" s="78"/>
      <c r="J366" s="78">
        <f t="shared" si="16"/>
        <v>0</v>
      </c>
      <c r="K366" s="202" cm="1">
        <f t="array" ref="K366">IFERROR(_xlfn.IFS(H366="BDI 01",J366*(1+BDI_SERVIÇO),H366="BDI 02",J366*(1+BDI_EQUIPAMENTO)),)</f>
        <v>0</v>
      </c>
    </row>
    <row r="367" spans="1:11" x14ac:dyDescent="0.25">
      <c r="A367" s="186"/>
      <c r="B367" s="133" t="s">
        <v>1166</v>
      </c>
      <c r="C367" s="76" t="s">
        <v>641</v>
      </c>
      <c r="D367" s="76" t="s">
        <v>843</v>
      </c>
      <c r="E367" s="77" t="s">
        <v>642</v>
      </c>
      <c r="F367" s="76" t="s">
        <v>36</v>
      </c>
      <c r="G367" s="76">
        <v>96.62</v>
      </c>
      <c r="H367" s="156" t="s">
        <v>824</v>
      </c>
      <c r="I367" s="78"/>
      <c r="J367" s="78">
        <f t="shared" si="16"/>
        <v>0</v>
      </c>
      <c r="K367" s="202" cm="1">
        <f t="array" ref="K367">IFERROR(_xlfn.IFS(H367="BDI 01",J367*(1+BDI_SERVIÇO),H367="BDI 02",J367*(1+BDI_EQUIPAMENTO)),)</f>
        <v>0</v>
      </c>
    </row>
    <row r="368" spans="1:11" x14ac:dyDescent="0.25">
      <c r="A368" s="186"/>
      <c r="B368" s="133" t="s">
        <v>1167</v>
      </c>
      <c r="C368" s="76" t="s">
        <v>701</v>
      </c>
      <c r="D368" s="76" t="s">
        <v>843</v>
      </c>
      <c r="E368" s="77" t="s">
        <v>702</v>
      </c>
      <c r="F368" s="76" t="s">
        <v>9</v>
      </c>
      <c r="G368" s="76">
        <v>47</v>
      </c>
      <c r="H368" s="156" t="s">
        <v>824</v>
      </c>
      <c r="I368" s="78"/>
      <c r="J368" s="78">
        <f t="shared" si="16"/>
        <v>0</v>
      </c>
      <c r="K368" s="202" cm="1">
        <f t="array" ref="K368">IFERROR(_xlfn.IFS(H368="BDI 01",J368*(1+BDI_SERVIÇO),H368="BDI 02",J368*(1+BDI_EQUIPAMENTO)),)</f>
        <v>0</v>
      </c>
    </row>
    <row r="369" spans="1:11" x14ac:dyDescent="0.25">
      <c r="A369" s="186"/>
      <c r="B369" s="133" t="s">
        <v>1168</v>
      </c>
      <c r="C369" s="76" t="s">
        <v>685</v>
      </c>
      <c r="D369" s="76" t="s">
        <v>843</v>
      </c>
      <c r="E369" s="77" t="s">
        <v>686</v>
      </c>
      <c r="F369" s="76" t="s">
        <v>9</v>
      </c>
      <c r="G369" s="76">
        <v>5</v>
      </c>
      <c r="H369" s="156" t="s">
        <v>824</v>
      </c>
      <c r="I369" s="78"/>
      <c r="J369" s="78">
        <f t="shared" si="16"/>
        <v>0</v>
      </c>
      <c r="K369" s="202" cm="1">
        <f t="array" ref="K369">IFERROR(_xlfn.IFS(H369="BDI 01",J369*(1+BDI_SERVIÇO),H369="BDI 02",J369*(1+BDI_EQUIPAMENTO)),)</f>
        <v>0</v>
      </c>
    </row>
    <row r="370" spans="1:11" x14ac:dyDescent="0.25">
      <c r="A370" s="186"/>
      <c r="B370" s="133" t="s">
        <v>1169</v>
      </c>
      <c r="C370" s="76" t="s">
        <v>725</v>
      </c>
      <c r="D370" s="76" t="s">
        <v>843</v>
      </c>
      <c r="E370" s="77" t="s">
        <v>726</v>
      </c>
      <c r="F370" s="76" t="s">
        <v>9</v>
      </c>
      <c r="G370" s="76">
        <v>5</v>
      </c>
      <c r="H370" s="156" t="s">
        <v>824</v>
      </c>
      <c r="I370" s="78"/>
      <c r="J370" s="78">
        <f t="shared" si="16"/>
        <v>0</v>
      </c>
      <c r="K370" s="202" cm="1">
        <f t="array" ref="K370">IFERROR(_xlfn.IFS(H370="BDI 01",J370*(1+BDI_SERVIÇO),H370="BDI 02",J370*(1+BDI_EQUIPAMENTO)),)</f>
        <v>0</v>
      </c>
    </row>
    <row r="371" spans="1:11" x14ac:dyDescent="0.25">
      <c r="A371" s="186"/>
      <c r="B371" s="133" t="s">
        <v>1170</v>
      </c>
      <c r="C371" s="76" t="s">
        <v>665</v>
      </c>
      <c r="D371" s="76" t="s">
        <v>843</v>
      </c>
      <c r="E371" s="77" t="s">
        <v>666</v>
      </c>
      <c r="F371" s="76" t="s">
        <v>36</v>
      </c>
      <c r="G371" s="76">
        <v>148.4</v>
      </c>
      <c r="H371" s="156" t="s">
        <v>824</v>
      </c>
      <c r="I371" s="78"/>
      <c r="J371" s="78">
        <f t="shared" si="16"/>
        <v>0</v>
      </c>
      <c r="K371" s="202" cm="1">
        <f t="array" ref="K371">IFERROR(_xlfn.IFS(H371="BDI 01",J371*(1+BDI_SERVIÇO),H371="BDI 02",J371*(1+BDI_EQUIPAMENTO)),)</f>
        <v>0</v>
      </c>
    </row>
    <row r="372" spans="1:11" x14ac:dyDescent="0.25">
      <c r="A372" s="186"/>
      <c r="B372" s="133" t="s">
        <v>1171</v>
      </c>
      <c r="C372" s="76" t="s">
        <v>667</v>
      </c>
      <c r="D372" s="76" t="s">
        <v>843</v>
      </c>
      <c r="E372" s="77" t="s">
        <v>668</v>
      </c>
      <c r="F372" s="76" t="s">
        <v>36</v>
      </c>
      <c r="G372" s="76">
        <v>335.89</v>
      </c>
      <c r="H372" s="156" t="s">
        <v>824</v>
      </c>
      <c r="I372" s="78"/>
      <c r="J372" s="78">
        <f t="shared" si="16"/>
        <v>0</v>
      </c>
      <c r="K372" s="202" cm="1">
        <f t="array" ref="K372">IFERROR(_xlfn.IFS(H372="BDI 01",J372*(1+BDI_SERVIÇO),H372="BDI 02",J372*(1+BDI_EQUIPAMENTO)),)</f>
        <v>0</v>
      </c>
    </row>
    <row r="373" spans="1:11" x14ac:dyDescent="0.25">
      <c r="A373" s="186"/>
      <c r="B373" s="133" t="s">
        <v>1172</v>
      </c>
      <c r="C373" s="76" t="s">
        <v>741</v>
      </c>
      <c r="D373" s="76" t="s">
        <v>843</v>
      </c>
      <c r="E373" s="77" t="s">
        <v>742</v>
      </c>
      <c r="F373" s="76" t="s">
        <v>9</v>
      </c>
      <c r="G373" s="76">
        <v>10</v>
      </c>
      <c r="H373" s="156" t="s">
        <v>824</v>
      </c>
      <c r="I373" s="78"/>
      <c r="J373" s="78">
        <f t="shared" ref="J373:J405" si="17">ROUND(I373*G373,2)</f>
        <v>0</v>
      </c>
      <c r="K373" s="202" cm="1">
        <f t="array" ref="K373">IFERROR(_xlfn.IFS(H373="BDI 01",J373*(1+BDI_SERVIÇO),H373="BDI 02",J373*(1+BDI_EQUIPAMENTO)),)</f>
        <v>0</v>
      </c>
    </row>
    <row r="374" spans="1:11" x14ac:dyDescent="0.25">
      <c r="A374" s="186"/>
      <c r="B374" s="133" t="s">
        <v>1173</v>
      </c>
      <c r="C374" s="76" t="s">
        <v>739</v>
      </c>
      <c r="D374" s="76" t="s">
        <v>843</v>
      </c>
      <c r="E374" s="77" t="s">
        <v>740</v>
      </c>
      <c r="F374" s="76" t="s">
        <v>9</v>
      </c>
      <c r="G374" s="76">
        <v>12</v>
      </c>
      <c r="H374" s="156" t="s">
        <v>824</v>
      </c>
      <c r="I374" s="78"/>
      <c r="J374" s="78">
        <f t="shared" si="17"/>
        <v>0</v>
      </c>
      <c r="K374" s="202" cm="1">
        <f t="array" ref="K374">IFERROR(_xlfn.IFS(H374="BDI 01",J374*(1+BDI_SERVIÇO),H374="BDI 02",J374*(1+BDI_EQUIPAMENTO)),)</f>
        <v>0</v>
      </c>
    </row>
    <row r="375" spans="1:11" x14ac:dyDescent="0.25">
      <c r="A375" s="186"/>
      <c r="B375" s="133" t="s">
        <v>1174</v>
      </c>
      <c r="C375" s="76" t="s">
        <v>633</v>
      </c>
      <c r="D375" s="76" t="s">
        <v>843</v>
      </c>
      <c r="E375" s="77" t="s">
        <v>634</v>
      </c>
      <c r="F375" s="76" t="s">
        <v>36</v>
      </c>
      <c r="G375" s="76">
        <v>395.68</v>
      </c>
      <c r="H375" s="156" t="s">
        <v>824</v>
      </c>
      <c r="I375" s="78"/>
      <c r="J375" s="78">
        <f t="shared" si="17"/>
        <v>0</v>
      </c>
      <c r="K375" s="202" cm="1">
        <f t="array" ref="K375">IFERROR(_xlfn.IFS(H375="BDI 01",J375*(1+BDI_SERVIÇO),H375="BDI 02",J375*(1+BDI_EQUIPAMENTO)),)</f>
        <v>0</v>
      </c>
    </row>
    <row r="376" spans="1:11" x14ac:dyDescent="0.25">
      <c r="A376" s="186"/>
      <c r="B376" s="133" t="s">
        <v>1175</v>
      </c>
      <c r="C376" s="76" t="s">
        <v>635</v>
      </c>
      <c r="D376" s="76" t="s">
        <v>843</v>
      </c>
      <c r="E376" s="77" t="s">
        <v>636</v>
      </c>
      <c r="F376" s="76" t="s">
        <v>36</v>
      </c>
      <c r="G376" s="76">
        <v>109.86</v>
      </c>
      <c r="H376" s="156" t="s">
        <v>824</v>
      </c>
      <c r="I376" s="78"/>
      <c r="J376" s="78">
        <f t="shared" si="17"/>
        <v>0</v>
      </c>
      <c r="K376" s="202" cm="1">
        <f t="array" ref="K376">IFERROR(_xlfn.IFS(H376="BDI 01",J376*(1+BDI_SERVIÇO),H376="BDI 02",J376*(1+BDI_EQUIPAMENTO)),)</f>
        <v>0</v>
      </c>
    </row>
    <row r="377" spans="1:11" x14ac:dyDescent="0.25">
      <c r="A377" s="186"/>
      <c r="B377" s="133" t="s">
        <v>1176</v>
      </c>
      <c r="C377" s="76" t="s">
        <v>637</v>
      </c>
      <c r="D377" s="76" t="s">
        <v>843</v>
      </c>
      <c r="E377" s="77" t="s">
        <v>638</v>
      </c>
      <c r="F377" s="76" t="s">
        <v>36</v>
      </c>
      <c r="G377" s="76">
        <v>90.58</v>
      </c>
      <c r="H377" s="156" t="s">
        <v>824</v>
      </c>
      <c r="I377" s="78"/>
      <c r="J377" s="78">
        <f t="shared" si="17"/>
        <v>0</v>
      </c>
      <c r="K377" s="202" cm="1">
        <f t="array" ref="K377">IFERROR(_xlfn.IFS(H377="BDI 01",J377*(1+BDI_SERVIÇO),H377="BDI 02",J377*(1+BDI_EQUIPAMENTO)),)</f>
        <v>0</v>
      </c>
    </row>
    <row r="378" spans="1:11" x14ac:dyDescent="0.25">
      <c r="A378" s="186"/>
      <c r="B378" s="133" t="s">
        <v>1177</v>
      </c>
      <c r="C378" s="76" t="s">
        <v>639</v>
      </c>
      <c r="D378" s="76" t="s">
        <v>843</v>
      </c>
      <c r="E378" s="77" t="s">
        <v>640</v>
      </c>
      <c r="F378" s="76" t="s">
        <v>36</v>
      </c>
      <c r="G378" s="76">
        <v>57.27</v>
      </c>
      <c r="H378" s="156" t="s">
        <v>824</v>
      </c>
      <c r="I378" s="78"/>
      <c r="J378" s="78">
        <f t="shared" si="17"/>
        <v>0</v>
      </c>
      <c r="K378" s="202" cm="1">
        <f t="array" ref="K378">IFERROR(_xlfn.IFS(H378="BDI 01",J378*(1+BDI_SERVIÇO),H378="BDI 02",J378*(1+BDI_EQUIPAMENTO)),)</f>
        <v>0</v>
      </c>
    </row>
    <row r="379" spans="1:11" x14ac:dyDescent="0.25">
      <c r="A379" s="186"/>
      <c r="B379" s="133" t="s">
        <v>1178</v>
      </c>
      <c r="C379" s="76" t="s">
        <v>643</v>
      </c>
      <c r="D379" s="76" t="s">
        <v>843</v>
      </c>
      <c r="E379" s="77" t="s">
        <v>644</v>
      </c>
      <c r="F379" s="76" t="s">
        <v>36</v>
      </c>
      <c r="G379" s="76">
        <v>357.16</v>
      </c>
      <c r="H379" s="156" t="s">
        <v>824</v>
      </c>
      <c r="I379" s="78"/>
      <c r="J379" s="78">
        <f t="shared" si="17"/>
        <v>0</v>
      </c>
      <c r="K379" s="202" cm="1">
        <f t="array" ref="K379">IFERROR(_xlfn.IFS(H379="BDI 01",J379*(1+BDI_SERVIÇO),H379="BDI 02",J379*(1+BDI_EQUIPAMENTO)),)</f>
        <v>0</v>
      </c>
    </row>
    <row r="380" spans="1:11" x14ac:dyDescent="0.25">
      <c r="A380" s="186"/>
      <c r="B380" s="133" t="s">
        <v>1179</v>
      </c>
      <c r="C380" s="76" t="s">
        <v>645</v>
      </c>
      <c r="D380" s="76" t="s">
        <v>843</v>
      </c>
      <c r="E380" s="77" t="s">
        <v>646</v>
      </c>
      <c r="F380" s="76" t="s">
        <v>36</v>
      </c>
      <c r="G380" s="76">
        <v>41.4</v>
      </c>
      <c r="H380" s="156" t="s">
        <v>824</v>
      </c>
      <c r="I380" s="78"/>
      <c r="J380" s="78">
        <f t="shared" si="17"/>
        <v>0</v>
      </c>
      <c r="K380" s="202" cm="1">
        <f t="array" ref="K380">IFERROR(_xlfn.IFS(H380="BDI 01",J380*(1+BDI_SERVIÇO),H380="BDI 02",J380*(1+BDI_EQUIPAMENTO)),)</f>
        <v>0</v>
      </c>
    </row>
    <row r="381" spans="1:11" x14ac:dyDescent="0.25">
      <c r="A381" s="186"/>
      <c r="B381" s="133" t="s">
        <v>1180</v>
      </c>
      <c r="C381" s="76" t="s">
        <v>677</v>
      </c>
      <c r="D381" s="76" t="s">
        <v>843</v>
      </c>
      <c r="E381" s="77" t="s">
        <v>678</v>
      </c>
      <c r="F381" s="76" t="s">
        <v>9</v>
      </c>
      <c r="G381" s="76">
        <v>20</v>
      </c>
      <c r="H381" s="156" t="s">
        <v>824</v>
      </c>
      <c r="I381" s="78"/>
      <c r="J381" s="78">
        <f t="shared" si="17"/>
        <v>0</v>
      </c>
      <c r="K381" s="202" cm="1">
        <f t="array" ref="K381">IFERROR(_xlfn.IFS(H381="BDI 01",J381*(1+BDI_SERVIÇO),H381="BDI 02",J381*(1+BDI_EQUIPAMENTO)),)</f>
        <v>0</v>
      </c>
    </row>
    <row r="382" spans="1:11" x14ac:dyDescent="0.25">
      <c r="A382" s="186"/>
      <c r="B382" s="133" t="s">
        <v>1181</v>
      </c>
      <c r="C382" s="76" t="s">
        <v>679</v>
      </c>
      <c r="D382" s="76" t="s">
        <v>843</v>
      </c>
      <c r="E382" s="77" t="s">
        <v>680</v>
      </c>
      <c r="F382" s="76" t="s">
        <v>9</v>
      </c>
      <c r="G382" s="76">
        <v>8</v>
      </c>
      <c r="H382" s="156" t="s">
        <v>824</v>
      </c>
      <c r="I382" s="78"/>
      <c r="J382" s="78">
        <f t="shared" si="17"/>
        <v>0</v>
      </c>
      <c r="K382" s="202" cm="1">
        <f t="array" ref="K382">IFERROR(_xlfn.IFS(H382="BDI 01",J382*(1+BDI_SERVIÇO),H382="BDI 02",J382*(1+BDI_EQUIPAMENTO)),)</f>
        <v>0</v>
      </c>
    </row>
    <row r="383" spans="1:11" x14ac:dyDescent="0.25">
      <c r="A383" s="186"/>
      <c r="B383" s="133" t="s">
        <v>1182</v>
      </c>
      <c r="C383" s="76" t="s">
        <v>681</v>
      </c>
      <c r="D383" s="76" t="s">
        <v>843</v>
      </c>
      <c r="E383" s="77" t="s">
        <v>682</v>
      </c>
      <c r="F383" s="76" t="s">
        <v>9</v>
      </c>
      <c r="G383" s="76">
        <v>6</v>
      </c>
      <c r="H383" s="156" t="s">
        <v>824</v>
      </c>
      <c r="I383" s="78"/>
      <c r="J383" s="78">
        <f t="shared" si="17"/>
        <v>0</v>
      </c>
      <c r="K383" s="202" cm="1">
        <f t="array" ref="K383">IFERROR(_xlfn.IFS(H383="BDI 01",J383*(1+BDI_SERVIÇO),H383="BDI 02",J383*(1+BDI_EQUIPAMENTO)),)</f>
        <v>0</v>
      </c>
    </row>
    <row r="384" spans="1:11" x14ac:dyDescent="0.25">
      <c r="A384" s="186"/>
      <c r="B384" s="133" t="s">
        <v>1183</v>
      </c>
      <c r="C384" s="76" t="s">
        <v>683</v>
      </c>
      <c r="D384" s="76" t="s">
        <v>843</v>
      </c>
      <c r="E384" s="77" t="s">
        <v>684</v>
      </c>
      <c r="F384" s="76" t="s">
        <v>9</v>
      </c>
      <c r="G384" s="76">
        <v>14</v>
      </c>
      <c r="H384" s="156" t="s">
        <v>824</v>
      </c>
      <c r="I384" s="78"/>
      <c r="J384" s="78">
        <f t="shared" si="17"/>
        <v>0</v>
      </c>
      <c r="K384" s="202" cm="1">
        <f t="array" ref="K384">IFERROR(_xlfn.IFS(H384="BDI 01",J384*(1+BDI_SERVIÇO),H384="BDI 02",J384*(1+BDI_EQUIPAMENTO)),)</f>
        <v>0</v>
      </c>
    </row>
    <row r="385" spans="1:11" x14ac:dyDescent="0.25">
      <c r="A385" s="186"/>
      <c r="B385" s="133" t="s">
        <v>1184</v>
      </c>
      <c r="C385" s="76" t="s">
        <v>687</v>
      </c>
      <c r="D385" s="76" t="s">
        <v>843</v>
      </c>
      <c r="E385" s="77" t="s">
        <v>688</v>
      </c>
      <c r="F385" s="76" t="s">
        <v>9</v>
      </c>
      <c r="G385" s="76">
        <v>5</v>
      </c>
      <c r="H385" s="156" t="s">
        <v>824</v>
      </c>
      <c r="I385" s="78"/>
      <c r="J385" s="78">
        <f t="shared" si="17"/>
        <v>0</v>
      </c>
      <c r="K385" s="202" cm="1">
        <f t="array" ref="K385">IFERROR(_xlfn.IFS(H385="BDI 01",J385*(1+BDI_SERVIÇO),H385="BDI 02",J385*(1+BDI_EQUIPAMENTO)),)</f>
        <v>0</v>
      </c>
    </row>
    <row r="386" spans="1:11" x14ac:dyDescent="0.25">
      <c r="A386" s="186"/>
      <c r="B386" s="133" t="s">
        <v>1185</v>
      </c>
      <c r="C386" s="76" t="s">
        <v>689</v>
      </c>
      <c r="D386" s="76" t="s">
        <v>843</v>
      </c>
      <c r="E386" s="77" t="s">
        <v>690</v>
      </c>
      <c r="F386" s="76" t="s">
        <v>9</v>
      </c>
      <c r="G386" s="76">
        <v>3</v>
      </c>
      <c r="H386" s="156" t="s">
        <v>824</v>
      </c>
      <c r="I386" s="78"/>
      <c r="J386" s="78">
        <f t="shared" si="17"/>
        <v>0</v>
      </c>
      <c r="K386" s="202" cm="1">
        <f t="array" ref="K386">IFERROR(_xlfn.IFS(H386="BDI 01",J386*(1+BDI_SERVIÇO),H386="BDI 02",J386*(1+BDI_EQUIPAMENTO)),)</f>
        <v>0</v>
      </c>
    </row>
    <row r="387" spans="1:11" x14ac:dyDescent="0.25">
      <c r="A387" s="186"/>
      <c r="B387" s="133" t="s">
        <v>1186</v>
      </c>
      <c r="C387" s="76" t="s">
        <v>695</v>
      </c>
      <c r="D387" s="76" t="s">
        <v>843</v>
      </c>
      <c r="E387" s="77" t="s">
        <v>696</v>
      </c>
      <c r="F387" s="76" t="s">
        <v>9</v>
      </c>
      <c r="G387" s="76">
        <v>236</v>
      </c>
      <c r="H387" s="156" t="s">
        <v>824</v>
      </c>
      <c r="I387" s="78"/>
      <c r="J387" s="78">
        <f t="shared" si="17"/>
        <v>0</v>
      </c>
      <c r="K387" s="202" cm="1">
        <f t="array" ref="K387">IFERROR(_xlfn.IFS(H387="BDI 01",J387*(1+BDI_SERVIÇO),H387="BDI 02",J387*(1+BDI_EQUIPAMENTO)),)</f>
        <v>0</v>
      </c>
    </row>
    <row r="388" spans="1:11" x14ac:dyDescent="0.25">
      <c r="A388" s="186"/>
      <c r="B388" s="133" t="s">
        <v>1187</v>
      </c>
      <c r="C388" s="76" t="s">
        <v>697</v>
      </c>
      <c r="D388" s="76" t="s">
        <v>843</v>
      </c>
      <c r="E388" s="77" t="s">
        <v>698</v>
      </c>
      <c r="F388" s="76" t="s">
        <v>9</v>
      </c>
      <c r="G388" s="76">
        <v>52</v>
      </c>
      <c r="H388" s="156" t="s">
        <v>824</v>
      </c>
      <c r="I388" s="78"/>
      <c r="J388" s="78">
        <f t="shared" si="17"/>
        <v>0</v>
      </c>
      <c r="K388" s="202" cm="1">
        <f t="array" ref="K388">IFERROR(_xlfn.IFS(H388="BDI 01",J388*(1+BDI_SERVIÇO),H388="BDI 02",J388*(1+BDI_EQUIPAMENTO)),)</f>
        <v>0</v>
      </c>
    </row>
    <row r="389" spans="1:11" x14ac:dyDescent="0.25">
      <c r="A389" s="186"/>
      <c r="B389" s="133" t="s">
        <v>1188</v>
      </c>
      <c r="C389" s="76" t="s">
        <v>675</v>
      </c>
      <c r="D389" s="76" t="s">
        <v>843</v>
      </c>
      <c r="E389" s="77" t="s">
        <v>676</v>
      </c>
      <c r="F389" s="76" t="s">
        <v>9</v>
      </c>
      <c r="G389" s="76">
        <v>12</v>
      </c>
      <c r="H389" s="156" t="s">
        <v>824</v>
      </c>
      <c r="I389" s="78"/>
      <c r="J389" s="78">
        <f t="shared" si="17"/>
        <v>0</v>
      </c>
      <c r="K389" s="202" cm="1">
        <f t="array" ref="K389">IFERROR(_xlfn.IFS(H389="BDI 01",J389*(1+BDI_SERVIÇO),H389="BDI 02",J389*(1+BDI_EQUIPAMENTO)),)</f>
        <v>0</v>
      </c>
    </row>
    <row r="390" spans="1:11" x14ac:dyDescent="0.25">
      <c r="A390" s="186"/>
      <c r="B390" s="133" t="s">
        <v>1189</v>
      </c>
      <c r="C390" s="76" t="s">
        <v>699</v>
      </c>
      <c r="D390" s="76" t="s">
        <v>843</v>
      </c>
      <c r="E390" s="77" t="s">
        <v>700</v>
      </c>
      <c r="F390" s="76" t="s">
        <v>9</v>
      </c>
      <c r="G390" s="76">
        <v>100</v>
      </c>
      <c r="H390" s="156" t="s">
        <v>824</v>
      </c>
      <c r="I390" s="78"/>
      <c r="J390" s="78">
        <f t="shared" si="17"/>
        <v>0</v>
      </c>
      <c r="K390" s="202" cm="1">
        <f t="array" ref="K390">IFERROR(_xlfn.IFS(H390="BDI 01",J390*(1+BDI_SERVIÇO),H390="BDI 02",J390*(1+BDI_EQUIPAMENTO)),)</f>
        <v>0</v>
      </c>
    </row>
    <row r="391" spans="1:11" x14ac:dyDescent="0.25">
      <c r="A391" s="186"/>
      <c r="B391" s="133" t="s">
        <v>1190</v>
      </c>
      <c r="C391" s="76" t="s">
        <v>713</v>
      </c>
      <c r="D391" s="76" t="s">
        <v>843</v>
      </c>
      <c r="E391" s="77" t="s">
        <v>714</v>
      </c>
      <c r="F391" s="76" t="s">
        <v>9</v>
      </c>
      <c r="G391" s="76">
        <v>18</v>
      </c>
      <c r="H391" s="156" t="s">
        <v>824</v>
      </c>
      <c r="I391" s="78"/>
      <c r="J391" s="78">
        <f t="shared" si="17"/>
        <v>0</v>
      </c>
      <c r="K391" s="202" cm="1">
        <f t="array" ref="K391">IFERROR(_xlfn.IFS(H391="BDI 01",J391*(1+BDI_SERVIÇO),H391="BDI 02",J391*(1+BDI_EQUIPAMENTO)),)</f>
        <v>0</v>
      </c>
    </row>
    <row r="392" spans="1:11" x14ac:dyDescent="0.25">
      <c r="A392" s="186"/>
      <c r="B392" s="133" t="s">
        <v>1191</v>
      </c>
      <c r="C392" s="76" t="s">
        <v>761</v>
      </c>
      <c r="D392" s="76" t="s">
        <v>843</v>
      </c>
      <c r="E392" s="77" t="s">
        <v>762</v>
      </c>
      <c r="F392" s="76" t="s">
        <v>9</v>
      </c>
      <c r="G392" s="76">
        <v>5</v>
      </c>
      <c r="H392" s="156" t="s">
        <v>824</v>
      </c>
      <c r="I392" s="78"/>
      <c r="J392" s="78">
        <f t="shared" si="17"/>
        <v>0</v>
      </c>
      <c r="K392" s="202" cm="1">
        <f t="array" ref="K392">IFERROR(_xlfn.IFS(H392="BDI 01",J392*(1+BDI_SERVIÇO),H392="BDI 02",J392*(1+BDI_EQUIPAMENTO)),)</f>
        <v>0</v>
      </c>
    </row>
    <row r="393" spans="1:11" x14ac:dyDescent="0.25">
      <c r="A393" s="186"/>
      <c r="B393" s="133" t="s">
        <v>1192</v>
      </c>
      <c r="C393" s="76" t="s">
        <v>763</v>
      </c>
      <c r="D393" s="76" t="s">
        <v>843</v>
      </c>
      <c r="E393" s="77" t="s">
        <v>764</v>
      </c>
      <c r="F393" s="76" t="s">
        <v>9</v>
      </c>
      <c r="G393" s="76">
        <v>42</v>
      </c>
      <c r="H393" s="156" t="s">
        <v>824</v>
      </c>
      <c r="I393" s="78"/>
      <c r="J393" s="78">
        <f t="shared" si="17"/>
        <v>0</v>
      </c>
      <c r="K393" s="202" cm="1">
        <f t="array" ref="K393">IFERROR(_xlfn.IFS(H393="BDI 01",J393*(1+BDI_SERVIÇO),H393="BDI 02",J393*(1+BDI_EQUIPAMENTO)),)</f>
        <v>0</v>
      </c>
    </row>
    <row r="394" spans="1:11" x14ac:dyDescent="0.25">
      <c r="A394" s="186"/>
      <c r="B394" s="133" t="s">
        <v>1193</v>
      </c>
      <c r="C394" s="76" t="s">
        <v>765</v>
      </c>
      <c r="D394" s="76" t="s">
        <v>843</v>
      </c>
      <c r="E394" s="77" t="s">
        <v>766</v>
      </c>
      <c r="F394" s="76" t="s">
        <v>9</v>
      </c>
      <c r="G394" s="76">
        <v>5</v>
      </c>
      <c r="H394" s="156" t="s">
        <v>824</v>
      </c>
      <c r="I394" s="78"/>
      <c r="J394" s="78">
        <f t="shared" si="17"/>
        <v>0</v>
      </c>
      <c r="K394" s="202" cm="1">
        <f t="array" ref="K394">IFERROR(_xlfn.IFS(H394="BDI 01",J394*(1+BDI_SERVIÇO),H394="BDI 02",J394*(1+BDI_EQUIPAMENTO)),)</f>
        <v>0</v>
      </c>
    </row>
    <row r="395" spans="1:11" x14ac:dyDescent="0.25">
      <c r="A395" s="186"/>
      <c r="B395" s="133" t="s">
        <v>1194</v>
      </c>
      <c r="C395" s="76" t="s">
        <v>767</v>
      </c>
      <c r="D395" s="76" t="s">
        <v>843</v>
      </c>
      <c r="E395" s="77" t="s">
        <v>768</v>
      </c>
      <c r="F395" s="76" t="s">
        <v>9</v>
      </c>
      <c r="G395" s="76">
        <v>8</v>
      </c>
      <c r="H395" s="156" t="s">
        <v>824</v>
      </c>
      <c r="I395" s="78"/>
      <c r="J395" s="78">
        <f t="shared" si="17"/>
        <v>0</v>
      </c>
      <c r="K395" s="202" cm="1">
        <f t="array" ref="K395">IFERROR(_xlfn.IFS(H395="BDI 01",J395*(1+BDI_SERVIÇO),H395="BDI 02",J395*(1+BDI_EQUIPAMENTO)),)</f>
        <v>0</v>
      </c>
    </row>
    <row r="396" spans="1:11" x14ac:dyDescent="0.25">
      <c r="A396" s="186"/>
      <c r="B396" s="133" t="s">
        <v>1195</v>
      </c>
      <c r="C396" s="76" t="s">
        <v>769</v>
      </c>
      <c r="D396" s="76" t="s">
        <v>843</v>
      </c>
      <c r="E396" s="77" t="s">
        <v>770</v>
      </c>
      <c r="F396" s="76" t="s">
        <v>9</v>
      </c>
      <c r="G396" s="76">
        <v>32</v>
      </c>
      <c r="H396" s="156" t="s">
        <v>824</v>
      </c>
      <c r="I396" s="78"/>
      <c r="J396" s="78">
        <f t="shared" si="17"/>
        <v>0</v>
      </c>
      <c r="K396" s="202" cm="1">
        <f t="array" ref="K396">IFERROR(_xlfn.IFS(H396="BDI 01",J396*(1+BDI_SERVIÇO),H396="BDI 02",J396*(1+BDI_EQUIPAMENTO)),)</f>
        <v>0</v>
      </c>
    </row>
    <row r="397" spans="1:11" x14ac:dyDescent="0.25">
      <c r="A397" s="186"/>
      <c r="B397" s="133" t="s">
        <v>1196</v>
      </c>
      <c r="C397" s="76" t="s">
        <v>771</v>
      </c>
      <c r="D397" s="76" t="s">
        <v>843</v>
      </c>
      <c r="E397" s="77" t="s">
        <v>772</v>
      </c>
      <c r="F397" s="76" t="s">
        <v>9</v>
      </c>
      <c r="G397" s="76">
        <v>42</v>
      </c>
      <c r="H397" s="156" t="s">
        <v>824</v>
      </c>
      <c r="I397" s="78"/>
      <c r="J397" s="78">
        <f t="shared" si="17"/>
        <v>0</v>
      </c>
      <c r="K397" s="202" cm="1">
        <f t="array" ref="K397">IFERROR(_xlfn.IFS(H397="BDI 01",J397*(1+BDI_SERVIÇO),H397="BDI 02",J397*(1+BDI_EQUIPAMENTO)),)</f>
        <v>0</v>
      </c>
    </row>
    <row r="398" spans="1:11" x14ac:dyDescent="0.25">
      <c r="A398" s="186"/>
      <c r="B398" s="133" t="s">
        <v>1197</v>
      </c>
      <c r="C398" s="76" t="s">
        <v>743</v>
      </c>
      <c r="D398" s="76" t="s">
        <v>843</v>
      </c>
      <c r="E398" s="77" t="s">
        <v>744</v>
      </c>
      <c r="F398" s="76" t="s">
        <v>9</v>
      </c>
      <c r="G398" s="76">
        <v>18</v>
      </c>
      <c r="H398" s="156" t="s">
        <v>824</v>
      </c>
      <c r="I398" s="78"/>
      <c r="J398" s="78">
        <f t="shared" si="17"/>
        <v>0</v>
      </c>
      <c r="K398" s="202" cm="1">
        <f t="array" ref="K398">IFERROR(_xlfn.IFS(H398="BDI 01",J398*(1+BDI_SERVIÇO),H398="BDI 02",J398*(1+BDI_EQUIPAMENTO)),)</f>
        <v>0</v>
      </c>
    </row>
    <row r="399" spans="1:11" x14ac:dyDescent="0.25">
      <c r="A399" s="186"/>
      <c r="B399" s="133" t="s">
        <v>1198</v>
      </c>
      <c r="C399" s="76" t="s">
        <v>745</v>
      </c>
      <c r="D399" s="76" t="s">
        <v>843</v>
      </c>
      <c r="E399" s="77" t="s">
        <v>746</v>
      </c>
      <c r="F399" s="76" t="s">
        <v>9</v>
      </c>
      <c r="G399" s="76">
        <v>22</v>
      </c>
      <c r="H399" s="156" t="s">
        <v>824</v>
      </c>
      <c r="I399" s="78"/>
      <c r="J399" s="78">
        <f t="shared" si="17"/>
        <v>0</v>
      </c>
      <c r="K399" s="202" cm="1">
        <f t="array" ref="K399">IFERROR(_xlfn.IFS(H399="BDI 01",J399*(1+BDI_SERVIÇO),H399="BDI 02",J399*(1+BDI_EQUIPAMENTO)),)</f>
        <v>0</v>
      </c>
    </row>
    <row r="400" spans="1:11" x14ac:dyDescent="0.25">
      <c r="A400" s="186"/>
      <c r="B400" s="133" t="s">
        <v>1199</v>
      </c>
      <c r="C400" s="76" t="s">
        <v>747</v>
      </c>
      <c r="D400" s="76" t="s">
        <v>843</v>
      </c>
      <c r="E400" s="77" t="s">
        <v>748</v>
      </c>
      <c r="F400" s="76" t="s">
        <v>9</v>
      </c>
      <c r="G400" s="76">
        <v>22</v>
      </c>
      <c r="H400" s="156" t="s">
        <v>824</v>
      </c>
      <c r="I400" s="78"/>
      <c r="J400" s="78">
        <f t="shared" si="17"/>
        <v>0</v>
      </c>
      <c r="K400" s="202" cm="1">
        <f t="array" ref="K400">IFERROR(_xlfn.IFS(H400="BDI 01",J400*(1+BDI_SERVIÇO),H400="BDI 02",J400*(1+BDI_EQUIPAMENTO)),)</f>
        <v>0</v>
      </c>
    </row>
    <row r="401" spans="1:11" x14ac:dyDescent="0.25">
      <c r="A401" s="186"/>
      <c r="B401" s="133" t="s">
        <v>1200</v>
      </c>
      <c r="C401" s="76" t="s">
        <v>749</v>
      </c>
      <c r="D401" s="76" t="s">
        <v>843</v>
      </c>
      <c r="E401" s="77" t="s">
        <v>750</v>
      </c>
      <c r="F401" s="76" t="s">
        <v>9</v>
      </c>
      <c r="G401" s="76">
        <v>2</v>
      </c>
      <c r="H401" s="156" t="s">
        <v>824</v>
      </c>
      <c r="I401" s="78"/>
      <c r="J401" s="78">
        <f t="shared" si="17"/>
        <v>0</v>
      </c>
      <c r="K401" s="202" cm="1">
        <f t="array" ref="K401">IFERROR(_xlfn.IFS(H401="BDI 01",J401*(1+BDI_SERVIÇO),H401="BDI 02",J401*(1+BDI_EQUIPAMENTO)),)</f>
        <v>0</v>
      </c>
    </row>
    <row r="402" spans="1:11" x14ac:dyDescent="0.25">
      <c r="A402" s="186"/>
      <c r="B402" s="133" t="s">
        <v>1243</v>
      </c>
      <c r="C402" s="76" t="s">
        <v>751</v>
      </c>
      <c r="D402" s="76" t="s">
        <v>843</v>
      </c>
      <c r="E402" s="77" t="s">
        <v>752</v>
      </c>
      <c r="F402" s="76" t="s">
        <v>9</v>
      </c>
      <c r="G402" s="76">
        <v>22</v>
      </c>
      <c r="H402" s="156" t="s">
        <v>824</v>
      </c>
      <c r="I402" s="78"/>
      <c r="J402" s="78">
        <f t="shared" si="17"/>
        <v>0</v>
      </c>
      <c r="K402" s="202" cm="1">
        <f t="array" ref="K402">IFERROR(_xlfn.IFS(H402="BDI 01",J402*(1+BDI_SERVIÇO),H402="BDI 02",J402*(1+BDI_EQUIPAMENTO)),)</f>
        <v>0</v>
      </c>
    </row>
    <row r="403" spans="1:11" x14ac:dyDescent="0.25">
      <c r="A403" s="186"/>
      <c r="B403" s="133" t="s">
        <v>1244</v>
      </c>
      <c r="C403" s="76" t="s">
        <v>755</v>
      </c>
      <c r="D403" s="76" t="s">
        <v>843</v>
      </c>
      <c r="E403" s="77" t="s">
        <v>756</v>
      </c>
      <c r="F403" s="76" t="s">
        <v>9</v>
      </c>
      <c r="G403" s="76">
        <v>285</v>
      </c>
      <c r="H403" s="156" t="s">
        <v>824</v>
      </c>
      <c r="I403" s="78"/>
      <c r="J403" s="78">
        <f t="shared" si="17"/>
        <v>0</v>
      </c>
      <c r="K403" s="202" cm="1">
        <f t="array" ref="K403">IFERROR(_xlfn.IFS(H403="BDI 01",J403*(1+BDI_SERVIÇO),H403="BDI 02",J403*(1+BDI_EQUIPAMENTO)),)</f>
        <v>0</v>
      </c>
    </row>
    <row r="404" spans="1:11" x14ac:dyDescent="0.25">
      <c r="A404" s="186"/>
      <c r="B404" s="133" t="s">
        <v>1245</v>
      </c>
      <c r="C404" s="76" t="s">
        <v>757</v>
      </c>
      <c r="D404" s="76" t="s">
        <v>843</v>
      </c>
      <c r="E404" s="77" t="s">
        <v>758</v>
      </c>
      <c r="F404" s="76" t="s">
        <v>9</v>
      </c>
      <c r="G404" s="76">
        <v>22</v>
      </c>
      <c r="H404" s="156" t="s">
        <v>824</v>
      </c>
      <c r="I404" s="78"/>
      <c r="J404" s="78">
        <f t="shared" si="17"/>
        <v>0</v>
      </c>
      <c r="K404" s="202" cm="1">
        <f t="array" ref="K404">IFERROR(_xlfn.IFS(H404="BDI 01",J404*(1+BDI_SERVIÇO),H404="BDI 02",J404*(1+BDI_EQUIPAMENTO)),)</f>
        <v>0</v>
      </c>
    </row>
    <row r="405" spans="1:11" x14ac:dyDescent="0.25">
      <c r="A405" s="186"/>
      <c r="B405" s="133" t="s">
        <v>1246</v>
      </c>
      <c r="C405" s="76" t="s">
        <v>759</v>
      </c>
      <c r="D405" s="76" t="s">
        <v>843</v>
      </c>
      <c r="E405" s="77" t="s">
        <v>760</v>
      </c>
      <c r="F405" s="76" t="s">
        <v>9</v>
      </c>
      <c r="G405" s="76">
        <v>5</v>
      </c>
      <c r="H405" s="156" t="s">
        <v>824</v>
      </c>
      <c r="I405" s="78"/>
      <c r="J405" s="78">
        <f t="shared" si="17"/>
        <v>0</v>
      </c>
      <c r="K405" s="202" cm="1">
        <f t="array" ref="K405">IFERROR(_xlfn.IFS(H405="BDI 01",J405*(1+BDI_SERVIÇO),H405="BDI 02",J405*(1+BDI_EQUIPAMENTO)),)</f>
        <v>0</v>
      </c>
    </row>
    <row r="406" spans="1:11" ht="15" x14ac:dyDescent="0.25">
      <c r="A406" s="186"/>
      <c r="B406" s="135" t="s">
        <v>899</v>
      </c>
      <c r="C406" s="136"/>
      <c r="D406" s="136"/>
      <c r="E406" s="137" t="s">
        <v>836</v>
      </c>
      <c r="F406" s="136"/>
      <c r="G406" s="150"/>
      <c r="H406" s="138"/>
      <c r="I406" s="139"/>
      <c r="J406" s="140">
        <f>SUM(J407:J442)</f>
        <v>0</v>
      </c>
      <c r="K406" s="203">
        <f>SUM(K407:K442)</f>
        <v>0</v>
      </c>
    </row>
    <row r="407" spans="1:11" x14ac:dyDescent="0.25">
      <c r="A407" s="186"/>
      <c r="B407" s="133" t="s">
        <v>1299</v>
      </c>
      <c r="C407" s="76" t="s">
        <v>270</v>
      </c>
      <c r="D407" s="76" t="s">
        <v>843</v>
      </c>
      <c r="E407" s="77" t="s">
        <v>271</v>
      </c>
      <c r="F407" s="76" t="s">
        <v>9</v>
      </c>
      <c r="G407" s="148">
        <v>18</v>
      </c>
      <c r="H407" s="156" t="s">
        <v>824</v>
      </c>
      <c r="I407" s="78"/>
      <c r="J407" s="78">
        <f t="shared" ref="J407:J442" si="18">ROUND(I407*G407,2)</f>
        <v>0</v>
      </c>
      <c r="K407" s="202" cm="1">
        <f t="array" ref="K407">IFERROR(_xlfn.IFS(H407="BDI 01",J407*(1+BDI_SERVIÇO),H407="BDI 02",J407*(1+BDI_EQUIPAMENTO)),)</f>
        <v>0</v>
      </c>
    </row>
    <row r="408" spans="1:11" x14ac:dyDescent="0.25">
      <c r="A408" s="186"/>
      <c r="B408" s="133" t="s">
        <v>1300</v>
      </c>
      <c r="C408" s="76" t="s">
        <v>536</v>
      </c>
      <c r="D408" s="76" t="s">
        <v>843</v>
      </c>
      <c r="E408" s="77" t="s">
        <v>851</v>
      </c>
      <c r="F408" s="76" t="s">
        <v>9</v>
      </c>
      <c r="G408" s="76">
        <v>41</v>
      </c>
      <c r="H408" s="156" t="s">
        <v>824</v>
      </c>
      <c r="I408" s="78"/>
      <c r="J408" s="78">
        <f t="shared" si="18"/>
        <v>0</v>
      </c>
      <c r="K408" s="202" cm="1">
        <f t="array" ref="K408">IFERROR(_xlfn.IFS(H408="BDI 01",J408*(1+BDI_SERVIÇO),H408="BDI 02",J408*(1+BDI_EQUIPAMENTO)),)</f>
        <v>0</v>
      </c>
    </row>
    <row r="409" spans="1:11" x14ac:dyDescent="0.25">
      <c r="A409" s="186"/>
      <c r="B409" s="133" t="s">
        <v>1302</v>
      </c>
      <c r="C409" s="76" t="s">
        <v>541</v>
      </c>
      <c r="D409" s="76" t="s">
        <v>843</v>
      </c>
      <c r="E409" s="77" t="s">
        <v>542</v>
      </c>
      <c r="F409" s="76" t="s">
        <v>9</v>
      </c>
      <c r="G409" s="76">
        <v>5</v>
      </c>
      <c r="H409" s="156" t="s">
        <v>824</v>
      </c>
      <c r="I409" s="78"/>
      <c r="J409" s="78">
        <f t="shared" si="18"/>
        <v>0</v>
      </c>
      <c r="K409" s="202" cm="1">
        <f t="array" ref="K409">IFERROR(_xlfn.IFS(H409="BDI 01",J409*(1+BDI_SERVIÇO),H409="BDI 02",J409*(1+BDI_EQUIPAMENTO)),)</f>
        <v>0</v>
      </c>
    </row>
    <row r="410" spans="1:11" x14ac:dyDescent="0.25">
      <c r="A410" s="186"/>
      <c r="B410" s="133" t="s">
        <v>1301</v>
      </c>
      <c r="C410" s="76" t="s">
        <v>583</v>
      </c>
      <c r="D410" s="76" t="s">
        <v>843</v>
      </c>
      <c r="E410" s="77" t="s">
        <v>584</v>
      </c>
      <c r="F410" s="76" t="s">
        <v>9</v>
      </c>
      <c r="G410" s="76">
        <v>59</v>
      </c>
      <c r="H410" s="156" t="s">
        <v>824</v>
      </c>
      <c r="I410" s="78"/>
      <c r="J410" s="78">
        <f t="shared" si="18"/>
        <v>0</v>
      </c>
      <c r="K410" s="202" cm="1">
        <f t="array" ref="K410">IFERROR(_xlfn.IFS(H410="BDI 01",J410*(1+BDI_SERVIÇO),H410="BDI 02",J410*(1+BDI_EQUIPAMENTO)),)</f>
        <v>0</v>
      </c>
    </row>
    <row r="411" spans="1:11" x14ac:dyDescent="0.25">
      <c r="A411" s="186"/>
      <c r="B411" s="133" t="s">
        <v>1305</v>
      </c>
      <c r="C411" s="76" t="s">
        <v>537</v>
      </c>
      <c r="D411" s="76" t="s">
        <v>843</v>
      </c>
      <c r="E411" s="77" t="s">
        <v>538</v>
      </c>
      <c r="F411" s="76" t="s">
        <v>9</v>
      </c>
      <c r="G411" s="76">
        <v>45</v>
      </c>
      <c r="H411" s="156" t="s">
        <v>824</v>
      </c>
      <c r="I411" s="78"/>
      <c r="J411" s="78">
        <f t="shared" si="18"/>
        <v>0</v>
      </c>
      <c r="K411" s="202" cm="1">
        <f t="array" ref="K411">IFERROR(_xlfn.IFS(H411="BDI 01",J411*(1+BDI_SERVIÇO),H411="BDI 02",J411*(1+BDI_EQUIPAMENTO)),)</f>
        <v>0</v>
      </c>
    </row>
    <row r="412" spans="1:11" x14ac:dyDescent="0.25">
      <c r="A412" s="186"/>
      <c r="B412" s="133" t="s">
        <v>1306</v>
      </c>
      <c r="C412" s="76" t="s">
        <v>539</v>
      </c>
      <c r="D412" s="76" t="s">
        <v>843</v>
      </c>
      <c r="E412" s="77" t="s">
        <v>540</v>
      </c>
      <c r="F412" s="76" t="s">
        <v>9</v>
      </c>
      <c r="G412" s="76">
        <v>36</v>
      </c>
      <c r="H412" s="156" t="s">
        <v>824</v>
      </c>
      <c r="I412" s="78"/>
      <c r="J412" s="78">
        <f t="shared" si="18"/>
        <v>0</v>
      </c>
      <c r="K412" s="202" cm="1">
        <f t="array" ref="K412">IFERROR(_xlfn.IFS(H412="BDI 01",J412*(1+BDI_SERVIÇO),H412="BDI 02",J412*(1+BDI_EQUIPAMENTO)),)</f>
        <v>0</v>
      </c>
    </row>
    <row r="413" spans="1:11" x14ac:dyDescent="0.25">
      <c r="A413" s="186"/>
      <c r="B413" s="133" t="s">
        <v>1303</v>
      </c>
      <c r="C413" s="76" t="s">
        <v>268</v>
      </c>
      <c r="D413" s="76" t="s">
        <v>843</v>
      </c>
      <c r="E413" s="77" t="s">
        <v>269</v>
      </c>
      <c r="F413" s="76" t="s">
        <v>9</v>
      </c>
      <c r="G413" s="76">
        <v>18</v>
      </c>
      <c r="H413" s="156" t="s">
        <v>824</v>
      </c>
      <c r="I413" s="78"/>
      <c r="J413" s="78">
        <f t="shared" si="18"/>
        <v>0</v>
      </c>
      <c r="K413" s="202" cm="1">
        <f t="array" ref="K413">IFERROR(_xlfn.IFS(H413="BDI 01",J413*(1+BDI_SERVIÇO),H413="BDI 02",J413*(1+BDI_EQUIPAMENTO)),)</f>
        <v>0</v>
      </c>
    </row>
    <row r="414" spans="1:11" x14ac:dyDescent="0.25">
      <c r="A414" s="186"/>
      <c r="B414" s="133" t="s">
        <v>1304</v>
      </c>
      <c r="C414" s="76" t="s">
        <v>543</v>
      </c>
      <c r="D414" s="76" t="s">
        <v>843</v>
      </c>
      <c r="E414" s="77" t="s">
        <v>544</v>
      </c>
      <c r="F414" s="76" t="s">
        <v>9</v>
      </c>
      <c r="G414" s="76">
        <v>5</v>
      </c>
      <c r="H414" s="156" t="s">
        <v>824</v>
      </c>
      <c r="I414" s="78"/>
      <c r="J414" s="78">
        <f t="shared" si="18"/>
        <v>0</v>
      </c>
      <c r="K414" s="202" cm="1">
        <f t="array" ref="K414">IFERROR(_xlfn.IFS(H414="BDI 01",J414*(1+BDI_SERVIÇO),H414="BDI 02",J414*(1+BDI_EQUIPAMENTO)),)</f>
        <v>0</v>
      </c>
    </row>
    <row r="415" spans="1:11" x14ac:dyDescent="0.25">
      <c r="A415" s="186"/>
      <c r="B415" s="133" t="s">
        <v>1307</v>
      </c>
      <c r="C415" s="76" t="s">
        <v>545</v>
      </c>
      <c r="D415" s="76" t="s">
        <v>843</v>
      </c>
      <c r="E415" s="77" t="s">
        <v>546</v>
      </c>
      <c r="F415" s="76" t="s">
        <v>9</v>
      </c>
      <c r="G415" s="76">
        <v>9</v>
      </c>
      <c r="H415" s="156" t="s">
        <v>824</v>
      </c>
      <c r="I415" s="78"/>
      <c r="J415" s="78">
        <f t="shared" si="18"/>
        <v>0</v>
      </c>
      <c r="K415" s="202" cm="1">
        <f t="array" ref="K415">IFERROR(_xlfn.IFS(H415="BDI 01",J415*(1+BDI_SERVIÇO),H415="BDI 02",J415*(1+BDI_EQUIPAMENTO)),)</f>
        <v>0</v>
      </c>
    </row>
    <row r="416" spans="1:11" x14ac:dyDescent="0.25">
      <c r="A416" s="186"/>
      <c r="B416" s="133" t="s">
        <v>1308</v>
      </c>
      <c r="C416" s="76" t="s">
        <v>573</v>
      </c>
      <c r="D416" s="76" t="s">
        <v>843</v>
      </c>
      <c r="E416" s="77" t="s">
        <v>574</v>
      </c>
      <c r="F416" s="76" t="s">
        <v>9</v>
      </c>
      <c r="G416" s="76">
        <v>40</v>
      </c>
      <c r="H416" s="156" t="s">
        <v>824</v>
      </c>
      <c r="I416" s="78"/>
      <c r="J416" s="78">
        <f t="shared" si="18"/>
        <v>0</v>
      </c>
      <c r="K416" s="202" cm="1">
        <f t="array" ref="K416">IFERROR(_xlfn.IFS(H416="BDI 01",J416*(1+BDI_SERVIÇO),H416="BDI 02",J416*(1+BDI_EQUIPAMENTO)),)</f>
        <v>0</v>
      </c>
    </row>
    <row r="417" spans="1:11" x14ac:dyDescent="0.25">
      <c r="A417" s="186"/>
      <c r="B417" s="133" t="s">
        <v>1309</v>
      </c>
      <c r="C417" s="76" t="s">
        <v>565</v>
      </c>
      <c r="D417" s="76" t="s">
        <v>843</v>
      </c>
      <c r="E417" s="77" t="s">
        <v>566</v>
      </c>
      <c r="F417" s="76" t="s">
        <v>9</v>
      </c>
      <c r="G417" s="76">
        <v>99</v>
      </c>
      <c r="H417" s="156" t="s">
        <v>824</v>
      </c>
      <c r="I417" s="78"/>
      <c r="J417" s="78">
        <f t="shared" si="18"/>
        <v>0</v>
      </c>
      <c r="K417" s="202" cm="1">
        <f t="array" ref="K417">IFERROR(_xlfn.IFS(H417="BDI 01",J417*(1+BDI_SERVIÇO),H417="BDI 02",J417*(1+BDI_EQUIPAMENTO)),)</f>
        <v>0</v>
      </c>
    </row>
    <row r="418" spans="1:11" x14ac:dyDescent="0.25">
      <c r="A418" s="186"/>
      <c r="B418" s="133" t="s">
        <v>1310</v>
      </c>
      <c r="C418" s="76" t="s">
        <v>561</v>
      </c>
      <c r="D418" s="76" t="s">
        <v>843</v>
      </c>
      <c r="E418" s="77" t="s">
        <v>562</v>
      </c>
      <c r="F418" s="76" t="s">
        <v>9</v>
      </c>
      <c r="G418" s="76">
        <v>5</v>
      </c>
      <c r="H418" s="156" t="s">
        <v>824</v>
      </c>
      <c r="I418" s="78"/>
      <c r="J418" s="78">
        <f t="shared" si="18"/>
        <v>0</v>
      </c>
      <c r="K418" s="202" cm="1">
        <f t="array" ref="K418">IFERROR(_xlfn.IFS(H418="BDI 01",J418*(1+BDI_SERVIÇO),H418="BDI 02",J418*(1+BDI_EQUIPAMENTO)),)</f>
        <v>0</v>
      </c>
    </row>
    <row r="419" spans="1:11" x14ac:dyDescent="0.25">
      <c r="A419" s="186"/>
      <c r="B419" s="133" t="s">
        <v>1311</v>
      </c>
      <c r="C419" s="76" t="s">
        <v>563</v>
      </c>
      <c r="D419" s="76" t="s">
        <v>843</v>
      </c>
      <c r="E419" s="77" t="s">
        <v>564</v>
      </c>
      <c r="F419" s="76" t="s">
        <v>9</v>
      </c>
      <c r="G419" s="76">
        <v>49</v>
      </c>
      <c r="H419" s="156" t="s">
        <v>824</v>
      </c>
      <c r="I419" s="78"/>
      <c r="J419" s="78">
        <f t="shared" si="18"/>
        <v>0</v>
      </c>
      <c r="K419" s="202" cm="1">
        <f t="array" ref="K419">IFERROR(_xlfn.IFS(H419="BDI 01",J419*(1+BDI_SERVIÇO),H419="BDI 02",J419*(1+BDI_EQUIPAMENTO)),)</f>
        <v>0</v>
      </c>
    </row>
    <row r="420" spans="1:11" ht="25.5" x14ac:dyDescent="0.25">
      <c r="A420" s="186"/>
      <c r="B420" s="133" t="s">
        <v>1312</v>
      </c>
      <c r="C420" s="76" t="s">
        <v>567</v>
      </c>
      <c r="D420" s="76" t="s">
        <v>843</v>
      </c>
      <c r="E420" s="77" t="s">
        <v>568</v>
      </c>
      <c r="F420" s="76" t="s">
        <v>9</v>
      </c>
      <c r="G420" s="76">
        <v>26</v>
      </c>
      <c r="H420" s="156" t="s">
        <v>824</v>
      </c>
      <c r="I420" s="78"/>
      <c r="J420" s="78">
        <f t="shared" si="18"/>
        <v>0</v>
      </c>
      <c r="K420" s="202" cm="1">
        <f t="array" ref="K420">IFERROR(_xlfn.IFS(H420="BDI 01",J420*(1+BDI_SERVIÇO),H420="BDI 02",J420*(1+BDI_EQUIPAMENTO)),)</f>
        <v>0</v>
      </c>
    </row>
    <row r="421" spans="1:11" x14ac:dyDescent="0.25">
      <c r="A421" s="186"/>
      <c r="B421" s="133" t="s">
        <v>1313</v>
      </c>
      <c r="C421" s="76" t="s">
        <v>559</v>
      </c>
      <c r="D421" s="76" t="s">
        <v>843</v>
      </c>
      <c r="E421" s="77" t="s">
        <v>560</v>
      </c>
      <c r="F421" s="76" t="s">
        <v>9</v>
      </c>
      <c r="G421" s="76">
        <v>59</v>
      </c>
      <c r="H421" s="156" t="s">
        <v>824</v>
      </c>
      <c r="I421" s="78"/>
      <c r="J421" s="78">
        <f t="shared" si="18"/>
        <v>0</v>
      </c>
      <c r="K421" s="202" cm="1">
        <f t="array" ref="K421">IFERROR(_xlfn.IFS(H421="BDI 01",J421*(1+BDI_SERVIÇO),H421="BDI 02",J421*(1+BDI_EQUIPAMENTO)),)</f>
        <v>0</v>
      </c>
    </row>
    <row r="422" spans="1:11" x14ac:dyDescent="0.25">
      <c r="A422" s="186"/>
      <c r="B422" s="133" t="s">
        <v>1314</v>
      </c>
      <c r="C422" s="76" t="s">
        <v>557</v>
      </c>
      <c r="D422" s="76" t="s">
        <v>843</v>
      </c>
      <c r="E422" s="77" t="s">
        <v>558</v>
      </c>
      <c r="F422" s="76" t="s">
        <v>9</v>
      </c>
      <c r="G422" s="76">
        <v>9</v>
      </c>
      <c r="H422" s="156" t="s">
        <v>824</v>
      </c>
      <c r="I422" s="78"/>
      <c r="J422" s="78">
        <f t="shared" si="18"/>
        <v>0</v>
      </c>
      <c r="K422" s="202" cm="1">
        <f t="array" ref="K422">IFERROR(_xlfn.IFS(H422="BDI 01",J422*(1+BDI_SERVIÇO),H422="BDI 02",J422*(1+BDI_EQUIPAMENTO)),)</f>
        <v>0</v>
      </c>
    </row>
    <row r="423" spans="1:11" x14ac:dyDescent="0.25">
      <c r="A423" s="186"/>
      <c r="B423" s="133" t="s">
        <v>1315</v>
      </c>
      <c r="C423" s="76" t="s">
        <v>569</v>
      </c>
      <c r="D423" s="76" t="s">
        <v>843</v>
      </c>
      <c r="E423" s="77" t="s">
        <v>570</v>
      </c>
      <c r="F423" s="76" t="s">
        <v>9</v>
      </c>
      <c r="G423" s="76">
        <v>9</v>
      </c>
      <c r="H423" s="156" t="s">
        <v>824</v>
      </c>
      <c r="I423" s="78"/>
      <c r="J423" s="78">
        <f t="shared" si="18"/>
        <v>0</v>
      </c>
      <c r="K423" s="202" cm="1">
        <f t="array" ref="K423">IFERROR(_xlfn.IFS(H423="BDI 01",J423*(1+BDI_SERVIÇO),H423="BDI 02",J423*(1+BDI_EQUIPAMENTO)),)</f>
        <v>0</v>
      </c>
    </row>
    <row r="424" spans="1:11" x14ac:dyDescent="0.25">
      <c r="A424" s="186"/>
      <c r="B424" s="133" t="s">
        <v>1316</v>
      </c>
      <c r="C424" s="76" t="s">
        <v>695</v>
      </c>
      <c r="D424" s="76" t="s">
        <v>843</v>
      </c>
      <c r="E424" s="77" t="s">
        <v>696</v>
      </c>
      <c r="F424" s="76" t="s">
        <v>9</v>
      </c>
      <c r="G424" s="76">
        <v>134</v>
      </c>
      <c r="H424" s="156" t="s">
        <v>824</v>
      </c>
      <c r="I424" s="78"/>
      <c r="J424" s="78">
        <f t="shared" si="18"/>
        <v>0</v>
      </c>
      <c r="K424" s="202" cm="1">
        <f t="array" ref="K424">IFERROR(_xlfn.IFS(H424="BDI 01",J424*(1+BDI_SERVIÇO),H424="BDI 02",J424*(1+BDI_EQUIPAMENTO)),)</f>
        <v>0</v>
      </c>
    </row>
    <row r="425" spans="1:11" x14ac:dyDescent="0.25">
      <c r="A425" s="186"/>
      <c r="B425" s="133" t="s">
        <v>1317</v>
      </c>
      <c r="C425" s="76" t="s">
        <v>579</v>
      </c>
      <c r="D425" s="76" t="s">
        <v>843</v>
      </c>
      <c r="E425" s="77" t="s">
        <v>580</v>
      </c>
      <c r="F425" s="76" t="s">
        <v>9</v>
      </c>
      <c r="G425" s="76">
        <v>49</v>
      </c>
      <c r="H425" s="156" t="s">
        <v>824</v>
      </c>
      <c r="I425" s="78"/>
      <c r="J425" s="78">
        <f t="shared" si="18"/>
        <v>0</v>
      </c>
      <c r="K425" s="202" cm="1">
        <f t="array" ref="K425">IFERROR(_xlfn.IFS(H425="BDI 01",J425*(1+BDI_SERVIÇO),H425="BDI 02",J425*(1+BDI_EQUIPAMENTO)),)</f>
        <v>0</v>
      </c>
    </row>
    <row r="426" spans="1:11" x14ac:dyDescent="0.25">
      <c r="A426" s="186"/>
      <c r="B426" s="133" t="s">
        <v>143</v>
      </c>
      <c r="C426" s="76" t="s">
        <v>581</v>
      </c>
      <c r="D426" s="76" t="s">
        <v>843</v>
      </c>
      <c r="E426" s="77" t="s">
        <v>582</v>
      </c>
      <c r="F426" s="76" t="s">
        <v>9</v>
      </c>
      <c r="G426" s="76">
        <v>99</v>
      </c>
      <c r="H426" s="156" t="s">
        <v>824</v>
      </c>
      <c r="I426" s="78"/>
      <c r="J426" s="78">
        <f t="shared" si="18"/>
        <v>0</v>
      </c>
      <c r="K426" s="202" cm="1">
        <f t="array" ref="K426">IFERROR(_xlfn.IFS(H426="BDI 01",J426*(1+BDI_SERVIÇO),H426="BDI 02",J426*(1+BDI_EQUIPAMENTO)),)</f>
        <v>0</v>
      </c>
    </row>
    <row r="427" spans="1:11" x14ac:dyDescent="0.25">
      <c r="A427" s="186"/>
      <c r="B427" s="133" t="s">
        <v>1318</v>
      </c>
      <c r="C427" s="76" t="s">
        <v>585</v>
      </c>
      <c r="D427" s="76" t="s">
        <v>843</v>
      </c>
      <c r="E427" s="77" t="s">
        <v>586</v>
      </c>
      <c r="F427" s="76" t="s">
        <v>9</v>
      </c>
      <c r="G427" s="76">
        <v>49</v>
      </c>
      <c r="H427" s="156" t="s">
        <v>824</v>
      </c>
      <c r="I427" s="78"/>
      <c r="J427" s="78">
        <f t="shared" si="18"/>
        <v>0</v>
      </c>
      <c r="K427" s="202" cm="1">
        <f t="array" ref="K427">IFERROR(_xlfn.IFS(H427="BDI 01",J427*(1+BDI_SERVIÇO),H427="BDI 02",J427*(1+BDI_EQUIPAMENTO)),)</f>
        <v>0</v>
      </c>
    </row>
    <row r="428" spans="1:11" x14ac:dyDescent="0.25">
      <c r="A428" s="186"/>
      <c r="B428" s="133" t="s">
        <v>1319</v>
      </c>
      <c r="C428" s="76" t="s">
        <v>587</v>
      </c>
      <c r="D428" s="76" t="s">
        <v>843</v>
      </c>
      <c r="E428" s="77" t="s">
        <v>588</v>
      </c>
      <c r="F428" s="76" t="s">
        <v>9</v>
      </c>
      <c r="G428" s="76">
        <v>99</v>
      </c>
      <c r="H428" s="156" t="s">
        <v>824</v>
      </c>
      <c r="I428" s="78"/>
      <c r="J428" s="78">
        <f t="shared" si="18"/>
        <v>0</v>
      </c>
      <c r="K428" s="202" cm="1">
        <f t="array" ref="K428">IFERROR(_xlfn.IFS(H428="BDI 01",J428*(1+BDI_SERVIÇO),H428="BDI 02",J428*(1+BDI_EQUIPAMENTO)),)</f>
        <v>0</v>
      </c>
    </row>
    <row r="429" spans="1:11" x14ac:dyDescent="0.25">
      <c r="A429" s="186"/>
      <c r="B429" s="133" t="s">
        <v>1320</v>
      </c>
      <c r="C429" s="76" t="s">
        <v>703</v>
      </c>
      <c r="D429" s="76" t="s">
        <v>843</v>
      </c>
      <c r="E429" s="77" t="s">
        <v>704</v>
      </c>
      <c r="F429" s="76" t="s">
        <v>9</v>
      </c>
      <c r="G429" s="76">
        <v>59</v>
      </c>
      <c r="H429" s="156" t="s">
        <v>824</v>
      </c>
      <c r="I429" s="78"/>
      <c r="J429" s="78">
        <f t="shared" si="18"/>
        <v>0</v>
      </c>
      <c r="K429" s="202" cm="1">
        <f t="array" ref="K429">IFERROR(_xlfn.IFS(H429="BDI 01",J429*(1+BDI_SERVIÇO),H429="BDI 02",J429*(1+BDI_EQUIPAMENTO)),)</f>
        <v>0</v>
      </c>
    </row>
    <row r="430" spans="1:11" x14ac:dyDescent="0.25">
      <c r="A430" s="186"/>
      <c r="B430" s="133" t="s">
        <v>1321</v>
      </c>
      <c r="C430" s="76" t="s">
        <v>705</v>
      </c>
      <c r="D430" s="76" t="s">
        <v>843</v>
      </c>
      <c r="E430" s="77" t="s">
        <v>706</v>
      </c>
      <c r="F430" s="76" t="s">
        <v>9</v>
      </c>
      <c r="G430" s="76">
        <v>5</v>
      </c>
      <c r="H430" s="156" t="s">
        <v>824</v>
      </c>
      <c r="I430" s="78"/>
      <c r="J430" s="78">
        <f t="shared" si="18"/>
        <v>0</v>
      </c>
      <c r="K430" s="202" cm="1">
        <f t="array" ref="K430">IFERROR(_xlfn.IFS(H430="BDI 01",J430*(1+BDI_SERVIÇO),H430="BDI 02",J430*(1+BDI_EQUIPAMENTO)),)</f>
        <v>0</v>
      </c>
    </row>
    <row r="431" spans="1:11" x14ac:dyDescent="0.25">
      <c r="A431" s="186"/>
      <c r="B431" s="133" t="s">
        <v>1322</v>
      </c>
      <c r="C431" s="76" t="s">
        <v>577</v>
      </c>
      <c r="D431" s="76" t="s">
        <v>843</v>
      </c>
      <c r="E431" s="77" t="s">
        <v>578</v>
      </c>
      <c r="F431" s="76" t="s">
        <v>9</v>
      </c>
      <c r="G431" s="76">
        <v>5</v>
      </c>
      <c r="H431" s="156" t="s">
        <v>824</v>
      </c>
      <c r="I431" s="78"/>
      <c r="J431" s="78">
        <f t="shared" si="18"/>
        <v>0</v>
      </c>
      <c r="K431" s="202" cm="1">
        <f t="array" ref="K431">IFERROR(_xlfn.IFS(H431="BDI 01",J431*(1+BDI_SERVIÇO),H431="BDI 02",J431*(1+BDI_EQUIPAMENTO)),)</f>
        <v>0</v>
      </c>
    </row>
    <row r="432" spans="1:11" x14ac:dyDescent="0.25">
      <c r="A432" s="186"/>
      <c r="B432" s="133" t="s">
        <v>1323</v>
      </c>
      <c r="C432" s="76" t="s">
        <v>575</v>
      </c>
      <c r="D432" s="76" t="s">
        <v>843</v>
      </c>
      <c r="E432" s="77" t="s">
        <v>576</v>
      </c>
      <c r="F432" s="76" t="s">
        <v>9</v>
      </c>
      <c r="G432" s="76">
        <v>179</v>
      </c>
      <c r="H432" s="156" t="s">
        <v>824</v>
      </c>
      <c r="I432" s="78"/>
      <c r="J432" s="78">
        <f t="shared" si="18"/>
        <v>0</v>
      </c>
      <c r="K432" s="202" cm="1">
        <f t="array" ref="K432">IFERROR(_xlfn.IFS(H432="BDI 01",J432*(1+BDI_SERVIÇO),H432="BDI 02",J432*(1+BDI_EQUIPAMENTO)),)</f>
        <v>0</v>
      </c>
    </row>
    <row r="433" spans="1:11" x14ac:dyDescent="0.25">
      <c r="A433" s="186"/>
      <c r="B433" s="133" t="s">
        <v>1324</v>
      </c>
      <c r="C433" s="76" t="s">
        <v>571</v>
      </c>
      <c r="D433" s="76" t="s">
        <v>843</v>
      </c>
      <c r="E433" s="77" t="s">
        <v>572</v>
      </c>
      <c r="F433" s="76" t="s">
        <v>36</v>
      </c>
      <c r="G433" s="76">
        <v>5.35</v>
      </c>
      <c r="H433" s="156" t="s">
        <v>824</v>
      </c>
      <c r="I433" s="78"/>
      <c r="J433" s="78">
        <f t="shared" si="18"/>
        <v>0</v>
      </c>
      <c r="K433" s="202" cm="1">
        <f t="array" ref="K433">IFERROR(_xlfn.IFS(H433="BDI 01",J433*(1+BDI_SERVIÇO),H433="BDI 02",J433*(1+BDI_EQUIPAMENTO)),)</f>
        <v>0</v>
      </c>
    </row>
    <row r="434" spans="1:11" x14ac:dyDescent="0.25">
      <c r="A434" s="186"/>
      <c r="B434" s="133" t="s">
        <v>1325</v>
      </c>
      <c r="C434" s="76" t="s">
        <v>252</v>
      </c>
      <c r="D434" s="76" t="s">
        <v>843</v>
      </c>
      <c r="E434" s="77" t="s">
        <v>253</v>
      </c>
      <c r="F434" s="76" t="s">
        <v>9</v>
      </c>
      <c r="G434" s="76">
        <v>40</v>
      </c>
      <c r="H434" s="156" t="s">
        <v>824</v>
      </c>
      <c r="I434" s="78"/>
      <c r="J434" s="78">
        <f t="shared" si="18"/>
        <v>0</v>
      </c>
      <c r="K434" s="202" cm="1">
        <f t="array" ref="K434">IFERROR(_xlfn.IFS(H434="BDI 01",J434*(1+BDI_SERVIÇO),H434="BDI 02",J434*(1+BDI_EQUIPAMENTO)),)</f>
        <v>0</v>
      </c>
    </row>
    <row r="435" spans="1:11" ht="25.5" x14ac:dyDescent="0.25">
      <c r="A435" s="186"/>
      <c r="B435" s="133" t="s">
        <v>1326</v>
      </c>
      <c r="C435" s="76" t="s">
        <v>254</v>
      </c>
      <c r="D435" s="76" t="s">
        <v>843</v>
      </c>
      <c r="E435" s="77" t="s">
        <v>255</v>
      </c>
      <c r="F435" s="76" t="s">
        <v>9</v>
      </c>
      <c r="G435" s="76">
        <v>18</v>
      </c>
      <c r="H435" s="156" t="s">
        <v>824</v>
      </c>
      <c r="I435" s="78"/>
      <c r="J435" s="78">
        <f t="shared" si="18"/>
        <v>0</v>
      </c>
      <c r="K435" s="202" cm="1">
        <f t="array" ref="K435">IFERROR(_xlfn.IFS(H435="BDI 01",J435*(1+BDI_SERVIÇO),H435="BDI 02",J435*(1+BDI_EQUIPAMENTO)),)</f>
        <v>0</v>
      </c>
    </row>
    <row r="436" spans="1:11" x14ac:dyDescent="0.25">
      <c r="A436" s="186"/>
      <c r="B436" s="133" t="s">
        <v>1327</v>
      </c>
      <c r="C436" s="76" t="s">
        <v>1286</v>
      </c>
      <c r="D436" s="76" t="s">
        <v>843</v>
      </c>
      <c r="E436" s="77" t="s">
        <v>1287</v>
      </c>
      <c r="F436" s="76" t="s">
        <v>9</v>
      </c>
      <c r="G436" s="76">
        <v>4</v>
      </c>
      <c r="H436" s="156" t="s">
        <v>824</v>
      </c>
      <c r="I436" s="78"/>
      <c r="J436" s="78">
        <f t="shared" si="18"/>
        <v>0</v>
      </c>
      <c r="K436" s="202" cm="1">
        <f t="array" ref="K436">IFERROR(_xlfn.IFS(H436="BDI 01",J436*(1+BDI_SERVIÇO),H436="BDI 02",J436*(1+BDI_EQUIPAMENTO)),)</f>
        <v>0</v>
      </c>
    </row>
    <row r="437" spans="1:11" x14ac:dyDescent="0.25">
      <c r="A437" s="186"/>
      <c r="B437" s="133" t="s">
        <v>1328</v>
      </c>
      <c r="C437" s="76" t="s">
        <v>1286</v>
      </c>
      <c r="D437" s="76" t="s">
        <v>843</v>
      </c>
      <c r="E437" s="77" t="s">
        <v>1287</v>
      </c>
      <c r="F437" s="76" t="s">
        <v>9</v>
      </c>
      <c r="G437" s="76">
        <v>4</v>
      </c>
      <c r="H437" s="156" t="s">
        <v>824</v>
      </c>
      <c r="I437" s="78"/>
      <c r="J437" s="78">
        <f t="shared" si="18"/>
        <v>0</v>
      </c>
      <c r="K437" s="202" cm="1">
        <f t="array" ref="K437">IFERROR(_xlfn.IFS(H437="BDI 01",J437*(1+BDI_SERVIÇO),H437="BDI 02",J437*(1+BDI_EQUIPAMENTO)),)</f>
        <v>0</v>
      </c>
    </row>
    <row r="438" spans="1:11" x14ac:dyDescent="0.25">
      <c r="A438" s="186"/>
      <c r="B438" s="133" t="s">
        <v>1329</v>
      </c>
      <c r="C438" s="76" t="s">
        <v>551</v>
      </c>
      <c r="D438" s="76" t="s">
        <v>843</v>
      </c>
      <c r="E438" s="77" t="s">
        <v>552</v>
      </c>
      <c r="F438" s="76" t="s">
        <v>9</v>
      </c>
      <c r="G438" s="76">
        <v>59</v>
      </c>
      <c r="H438" s="156" t="s">
        <v>824</v>
      </c>
      <c r="I438" s="78"/>
      <c r="J438" s="78">
        <f t="shared" si="18"/>
        <v>0</v>
      </c>
      <c r="K438" s="202" cm="1">
        <f t="array" ref="K438">IFERROR(_xlfn.IFS(H438="BDI 01",J438*(1+BDI_SERVIÇO),H438="BDI 02",J438*(1+BDI_EQUIPAMENTO)),)</f>
        <v>0</v>
      </c>
    </row>
    <row r="439" spans="1:11" x14ac:dyDescent="0.25">
      <c r="A439" s="186"/>
      <c r="B439" s="133" t="s">
        <v>1330</v>
      </c>
      <c r="C439" s="76" t="s">
        <v>553</v>
      </c>
      <c r="D439" s="76" t="s">
        <v>843</v>
      </c>
      <c r="E439" s="77" t="s">
        <v>554</v>
      </c>
      <c r="F439" s="76" t="s">
        <v>9</v>
      </c>
      <c r="G439" s="76">
        <v>148</v>
      </c>
      <c r="H439" s="156" t="s">
        <v>824</v>
      </c>
      <c r="I439" s="78"/>
      <c r="J439" s="78">
        <f t="shared" si="18"/>
        <v>0</v>
      </c>
      <c r="K439" s="202" cm="1">
        <f t="array" ref="K439">IFERROR(_xlfn.IFS(H439="BDI 01",J439*(1+BDI_SERVIÇO),H439="BDI 02",J439*(1+BDI_EQUIPAMENTO)),)</f>
        <v>0</v>
      </c>
    </row>
    <row r="440" spans="1:11" x14ac:dyDescent="0.25">
      <c r="A440" s="186"/>
      <c r="B440" s="133" t="s">
        <v>1331</v>
      </c>
      <c r="C440" s="76" t="s">
        <v>555</v>
      </c>
      <c r="D440" s="76" t="s">
        <v>843</v>
      </c>
      <c r="E440" s="77" t="s">
        <v>556</v>
      </c>
      <c r="F440" s="76" t="s">
        <v>9</v>
      </c>
      <c r="G440" s="76">
        <v>153</v>
      </c>
      <c r="H440" s="156" t="s">
        <v>824</v>
      </c>
      <c r="I440" s="78"/>
      <c r="J440" s="78">
        <f t="shared" si="18"/>
        <v>0</v>
      </c>
      <c r="K440" s="202" cm="1">
        <f t="array" ref="K440">IFERROR(_xlfn.IFS(H440="BDI 01",J440*(1+BDI_SERVIÇO),H440="BDI 02",J440*(1+BDI_EQUIPAMENTO)),)</f>
        <v>0</v>
      </c>
    </row>
    <row r="441" spans="1:11" x14ac:dyDescent="0.25">
      <c r="A441" s="186"/>
      <c r="B441" s="133" t="s">
        <v>1332</v>
      </c>
      <c r="C441" s="76" t="s">
        <v>547</v>
      </c>
      <c r="D441" s="76" t="s">
        <v>843</v>
      </c>
      <c r="E441" s="77" t="s">
        <v>548</v>
      </c>
      <c r="F441" s="76" t="s">
        <v>33</v>
      </c>
      <c r="G441" s="76">
        <v>63.8</v>
      </c>
      <c r="H441" s="156" t="s">
        <v>824</v>
      </c>
      <c r="I441" s="78"/>
      <c r="J441" s="78">
        <f t="shared" si="18"/>
        <v>0</v>
      </c>
      <c r="K441" s="202" cm="1">
        <f t="array" ref="K441">IFERROR(_xlfn.IFS(H441="BDI 01",J441*(1+BDI_SERVIÇO),H441="BDI 02",J441*(1+BDI_EQUIPAMENTO)),)</f>
        <v>0</v>
      </c>
    </row>
    <row r="442" spans="1:11" x14ac:dyDescent="0.25">
      <c r="A442" s="186"/>
      <c r="B442" s="133" t="s">
        <v>1333</v>
      </c>
      <c r="C442" s="76" t="s">
        <v>549</v>
      </c>
      <c r="D442" s="76" t="s">
        <v>843</v>
      </c>
      <c r="E442" s="77" t="s">
        <v>550</v>
      </c>
      <c r="F442" s="76" t="s">
        <v>33</v>
      </c>
      <c r="G442" s="76">
        <v>52.29</v>
      </c>
      <c r="H442" s="156" t="s">
        <v>824</v>
      </c>
      <c r="I442" s="78"/>
      <c r="J442" s="78">
        <f t="shared" si="18"/>
        <v>0</v>
      </c>
      <c r="K442" s="202" cm="1">
        <f t="array" ref="K442">IFERROR(_xlfn.IFS(H442="BDI 01",J442*(1+BDI_SERVIÇO),H442="BDI 02",J442*(1+BDI_EQUIPAMENTO)),)</f>
        <v>0</v>
      </c>
    </row>
    <row r="443" spans="1:11" ht="15" x14ac:dyDescent="0.25">
      <c r="A443" s="186"/>
      <c r="B443" s="135" t="s">
        <v>900</v>
      </c>
      <c r="C443" s="136"/>
      <c r="D443" s="136"/>
      <c r="E443" s="137" t="s">
        <v>837</v>
      </c>
      <c r="F443" s="136"/>
      <c r="G443" s="150"/>
      <c r="H443" s="138"/>
      <c r="I443" s="139"/>
      <c r="J443" s="140">
        <f>SUM(J444:J472)</f>
        <v>0</v>
      </c>
      <c r="K443" s="203">
        <f>SUM(K444:K472)</f>
        <v>0</v>
      </c>
    </row>
    <row r="444" spans="1:11" x14ac:dyDescent="0.25">
      <c r="A444" s="186"/>
      <c r="B444" s="133" t="s">
        <v>1201</v>
      </c>
      <c r="C444" s="76" t="s">
        <v>647</v>
      </c>
      <c r="D444" s="76" t="s">
        <v>843</v>
      </c>
      <c r="E444" s="77" t="s">
        <v>648</v>
      </c>
      <c r="F444" s="76" t="s">
        <v>36</v>
      </c>
      <c r="G444" s="148">
        <v>3633.5</v>
      </c>
      <c r="H444" s="156" t="s">
        <v>824</v>
      </c>
      <c r="I444" s="78"/>
      <c r="J444" s="78">
        <f t="shared" ref="J444:J472" si="19">ROUND(I444*G444,2)</f>
        <v>0</v>
      </c>
      <c r="K444" s="202" cm="1">
        <f t="array" ref="K444">IFERROR(_xlfn.IFS(H444="BDI 01",J444*(1+BDI_SERVIÇO),H444="BDI 02",J444*(1+BDI_EQUIPAMENTO)),)</f>
        <v>0</v>
      </c>
    </row>
    <row r="445" spans="1:11" x14ac:dyDescent="0.25">
      <c r="A445" s="186"/>
      <c r="B445" s="133" t="s">
        <v>995</v>
      </c>
      <c r="C445" s="76" t="s">
        <v>649</v>
      </c>
      <c r="D445" s="76" t="s">
        <v>843</v>
      </c>
      <c r="E445" s="77" t="s">
        <v>650</v>
      </c>
      <c r="F445" s="76" t="s">
        <v>36</v>
      </c>
      <c r="G445" s="76">
        <v>490.1</v>
      </c>
      <c r="H445" s="156" t="s">
        <v>824</v>
      </c>
      <c r="I445" s="78"/>
      <c r="J445" s="78">
        <f t="shared" si="19"/>
        <v>0</v>
      </c>
      <c r="K445" s="202" cm="1">
        <f t="array" ref="K445">IFERROR(_xlfn.IFS(H445="BDI 01",J445*(1+BDI_SERVIÇO),H445="BDI 02",J445*(1+BDI_EQUIPAMENTO)),)</f>
        <v>0</v>
      </c>
    </row>
    <row r="446" spans="1:11" x14ac:dyDescent="0.25">
      <c r="A446" s="186"/>
      <c r="B446" s="133" t="s">
        <v>1001</v>
      </c>
      <c r="C446" s="76" t="s">
        <v>651</v>
      </c>
      <c r="D446" s="76" t="s">
        <v>843</v>
      </c>
      <c r="E446" s="77" t="s">
        <v>652</v>
      </c>
      <c r="F446" s="76" t="s">
        <v>36</v>
      </c>
      <c r="G446" s="76">
        <v>177.45</v>
      </c>
      <c r="H446" s="156" t="s">
        <v>824</v>
      </c>
      <c r="I446" s="78"/>
      <c r="J446" s="78">
        <f t="shared" si="19"/>
        <v>0</v>
      </c>
      <c r="K446" s="202" cm="1">
        <f t="array" ref="K446">IFERROR(_xlfn.IFS(H446="BDI 01",J446*(1+BDI_SERVIÇO),H446="BDI 02",J446*(1+BDI_EQUIPAMENTO)),)</f>
        <v>0</v>
      </c>
    </row>
    <row r="447" spans="1:11" x14ac:dyDescent="0.25">
      <c r="A447" s="186"/>
      <c r="B447" s="133" t="s">
        <v>1202</v>
      </c>
      <c r="C447" s="76" t="s">
        <v>653</v>
      </c>
      <c r="D447" s="76" t="s">
        <v>843</v>
      </c>
      <c r="E447" s="77" t="s">
        <v>654</v>
      </c>
      <c r="F447" s="76" t="s">
        <v>36</v>
      </c>
      <c r="G447" s="76">
        <v>76.05</v>
      </c>
      <c r="H447" s="156" t="s">
        <v>824</v>
      </c>
      <c r="I447" s="78"/>
      <c r="J447" s="78">
        <f t="shared" si="19"/>
        <v>0</v>
      </c>
      <c r="K447" s="202" cm="1">
        <f t="array" ref="K447">IFERROR(_xlfn.IFS(H447="BDI 01",J447*(1+BDI_SERVIÇO),H447="BDI 02",J447*(1+BDI_EQUIPAMENTO)),)</f>
        <v>0</v>
      </c>
    </row>
    <row r="448" spans="1:11" x14ac:dyDescent="0.25">
      <c r="A448" s="186"/>
      <c r="B448" s="133" t="s">
        <v>1203</v>
      </c>
      <c r="C448" s="76" t="s">
        <v>909</v>
      </c>
      <c r="D448" s="76" t="s">
        <v>909</v>
      </c>
      <c r="E448" s="77" t="s">
        <v>910</v>
      </c>
      <c r="F448" s="76" t="s">
        <v>9</v>
      </c>
      <c r="G448" s="76">
        <v>259</v>
      </c>
      <c r="H448" s="156" t="s">
        <v>824</v>
      </c>
      <c r="I448" s="78"/>
      <c r="J448" s="78">
        <f t="shared" si="19"/>
        <v>0</v>
      </c>
      <c r="K448" s="202" cm="1">
        <f t="array" ref="K448">IFERROR(_xlfn.IFS(H448="BDI 01",J448*(1+BDI_SERVIÇO),H448="BDI 02",J448*(1+BDI_EQUIPAMENTO)),)</f>
        <v>0</v>
      </c>
    </row>
    <row r="449" spans="1:11" ht="25.5" x14ac:dyDescent="0.25">
      <c r="A449" s="186"/>
      <c r="B449" s="133" t="s">
        <v>1204</v>
      </c>
      <c r="C449" s="76" t="s">
        <v>715</v>
      </c>
      <c r="D449" s="76" t="s">
        <v>843</v>
      </c>
      <c r="E449" s="77" t="s">
        <v>716</v>
      </c>
      <c r="F449" s="76" t="s">
        <v>9</v>
      </c>
      <c r="G449" s="76">
        <v>74</v>
      </c>
      <c r="H449" s="156" t="s">
        <v>824</v>
      </c>
      <c r="I449" s="78"/>
      <c r="J449" s="78">
        <f t="shared" si="19"/>
        <v>0</v>
      </c>
      <c r="K449" s="202" cm="1">
        <f t="array" ref="K449">IFERROR(_xlfn.IFS(H449="BDI 01",J449*(1+BDI_SERVIÇO),H449="BDI 02",J449*(1+BDI_EQUIPAMENTO)),)</f>
        <v>0</v>
      </c>
    </row>
    <row r="450" spans="1:11" ht="25.5" x14ac:dyDescent="0.25">
      <c r="A450" s="186"/>
      <c r="B450" s="133" t="s">
        <v>1205</v>
      </c>
      <c r="C450" s="76" t="s">
        <v>717</v>
      </c>
      <c r="D450" s="76" t="s">
        <v>843</v>
      </c>
      <c r="E450" s="77" t="s">
        <v>718</v>
      </c>
      <c r="F450" s="76" t="s">
        <v>9</v>
      </c>
      <c r="G450" s="76">
        <v>9</v>
      </c>
      <c r="H450" s="156" t="s">
        <v>824</v>
      </c>
      <c r="I450" s="78"/>
      <c r="J450" s="78">
        <f t="shared" si="19"/>
        <v>0</v>
      </c>
      <c r="K450" s="202" cm="1">
        <f t="array" ref="K450">IFERROR(_xlfn.IFS(H450="BDI 01",J450*(1+BDI_SERVIÇO),H450="BDI 02",J450*(1+BDI_EQUIPAMENTO)),)</f>
        <v>0</v>
      </c>
    </row>
    <row r="451" spans="1:11" ht="25.5" x14ac:dyDescent="0.25">
      <c r="A451" s="186"/>
      <c r="B451" s="133" t="s">
        <v>1206</v>
      </c>
      <c r="C451" s="76" t="s">
        <v>719</v>
      </c>
      <c r="D451" s="76" t="s">
        <v>843</v>
      </c>
      <c r="E451" s="77" t="s">
        <v>720</v>
      </c>
      <c r="F451" s="76" t="s">
        <v>9</v>
      </c>
      <c r="G451" s="76">
        <v>7</v>
      </c>
      <c r="H451" s="156" t="s">
        <v>824</v>
      </c>
      <c r="I451" s="78"/>
      <c r="J451" s="78">
        <f t="shared" si="19"/>
        <v>0</v>
      </c>
      <c r="K451" s="202" cm="1">
        <f t="array" ref="K451">IFERROR(_xlfn.IFS(H451="BDI 01",J451*(1+BDI_SERVIÇO),H451="BDI 02",J451*(1+BDI_EQUIPAMENTO)),)</f>
        <v>0</v>
      </c>
    </row>
    <row r="452" spans="1:11" ht="25.5" x14ac:dyDescent="0.25">
      <c r="A452" s="186"/>
      <c r="B452" s="133" t="s">
        <v>1207</v>
      </c>
      <c r="C452" s="76" t="s">
        <v>721</v>
      </c>
      <c r="D452" s="76" t="s">
        <v>843</v>
      </c>
      <c r="E452" s="77" t="s">
        <v>722</v>
      </c>
      <c r="F452" s="76" t="s">
        <v>9</v>
      </c>
      <c r="G452" s="76">
        <v>4</v>
      </c>
      <c r="H452" s="156" t="s">
        <v>824</v>
      </c>
      <c r="I452" s="78"/>
      <c r="J452" s="78">
        <f t="shared" si="19"/>
        <v>0</v>
      </c>
      <c r="K452" s="202" cm="1">
        <f t="array" ref="K452">IFERROR(_xlfn.IFS(H452="BDI 01",J452*(1+BDI_SERVIÇO),H452="BDI 02",J452*(1+BDI_EQUIPAMENTO)),)</f>
        <v>0</v>
      </c>
    </row>
    <row r="453" spans="1:11" x14ac:dyDescent="0.25">
      <c r="A453" s="186"/>
      <c r="B453" s="133" t="s">
        <v>144</v>
      </c>
      <c r="C453" s="76" t="s">
        <v>909</v>
      </c>
      <c r="D453" s="76" t="s">
        <v>909</v>
      </c>
      <c r="E453" s="77" t="s">
        <v>921</v>
      </c>
      <c r="F453" s="76" t="s">
        <v>9</v>
      </c>
      <c r="G453" s="76">
        <v>10</v>
      </c>
      <c r="H453" s="156" t="s">
        <v>824</v>
      </c>
      <c r="I453" s="78"/>
      <c r="J453" s="78">
        <f t="shared" si="19"/>
        <v>0</v>
      </c>
      <c r="K453" s="202" cm="1">
        <f t="array" ref="K453">IFERROR(_xlfn.IFS(H453="BDI 01",J453*(1+BDI_SERVIÇO),H453="BDI 02",J453*(1+BDI_EQUIPAMENTO)),)</f>
        <v>0</v>
      </c>
    </row>
    <row r="454" spans="1:11" x14ac:dyDescent="0.25">
      <c r="A454" s="186"/>
      <c r="B454" s="133" t="s">
        <v>1208</v>
      </c>
      <c r="C454" s="76" t="s">
        <v>909</v>
      </c>
      <c r="D454" s="76" t="s">
        <v>909</v>
      </c>
      <c r="E454" s="77" t="s">
        <v>911</v>
      </c>
      <c r="F454" s="76" t="s">
        <v>9</v>
      </c>
      <c r="G454" s="76">
        <v>12</v>
      </c>
      <c r="H454" s="156" t="s">
        <v>824</v>
      </c>
      <c r="I454" s="78"/>
      <c r="J454" s="78">
        <f t="shared" si="19"/>
        <v>0</v>
      </c>
      <c r="K454" s="202" cm="1">
        <f t="array" ref="K454">IFERROR(_xlfn.IFS(H454="BDI 01",J454*(1+BDI_SERVIÇO),H454="BDI 02",J454*(1+BDI_EQUIPAMENTO)),)</f>
        <v>0</v>
      </c>
    </row>
    <row r="455" spans="1:11" x14ac:dyDescent="0.25">
      <c r="A455" s="186"/>
      <c r="B455" s="133" t="s">
        <v>145</v>
      </c>
      <c r="C455" s="76" t="s">
        <v>909</v>
      </c>
      <c r="D455" s="76" t="s">
        <v>909</v>
      </c>
      <c r="E455" s="77" t="s">
        <v>912</v>
      </c>
      <c r="F455" s="76" t="s">
        <v>9</v>
      </c>
      <c r="G455" s="76">
        <v>23</v>
      </c>
      <c r="H455" s="156" t="s">
        <v>824</v>
      </c>
      <c r="I455" s="78"/>
      <c r="J455" s="78">
        <f t="shared" si="19"/>
        <v>0</v>
      </c>
      <c r="K455" s="202" cm="1">
        <f t="array" ref="K455">IFERROR(_xlfn.IFS(H455="BDI 01",J455*(1+BDI_SERVIÇO),H455="BDI 02",J455*(1+BDI_EQUIPAMENTO)),)</f>
        <v>0</v>
      </c>
    </row>
    <row r="456" spans="1:11" x14ac:dyDescent="0.25">
      <c r="A456" s="186"/>
      <c r="B456" s="133" t="s">
        <v>146</v>
      </c>
      <c r="C456" s="76" t="s">
        <v>909</v>
      </c>
      <c r="D456" s="76" t="s">
        <v>909</v>
      </c>
      <c r="E456" s="77" t="s">
        <v>913</v>
      </c>
      <c r="F456" s="76" t="s">
        <v>9</v>
      </c>
      <c r="G456" s="76">
        <v>17</v>
      </c>
      <c r="H456" s="156" t="s">
        <v>824</v>
      </c>
      <c r="I456" s="78"/>
      <c r="J456" s="78">
        <f t="shared" si="19"/>
        <v>0</v>
      </c>
      <c r="K456" s="202" cm="1">
        <f t="array" ref="K456">IFERROR(_xlfn.IFS(H456="BDI 01",J456*(1+BDI_SERVIÇO),H456="BDI 02",J456*(1+BDI_EQUIPAMENTO)),)</f>
        <v>0</v>
      </c>
    </row>
    <row r="457" spans="1:11" x14ac:dyDescent="0.25">
      <c r="A457" s="186"/>
      <c r="B457" s="133" t="s">
        <v>1209</v>
      </c>
      <c r="C457" s="76" t="s">
        <v>909</v>
      </c>
      <c r="D457" s="76" t="s">
        <v>909</v>
      </c>
      <c r="E457" s="77" t="s">
        <v>914</v>
      </c>
      <c r="F457" s="76" t="s">
        <v>9</v>
      </c>
      <c r="G457" s="76">
        <v>17</v>
      </c>
      <c r="H457" s="156" t="s">
        <v>824</v>
      </c>
      <c r="I457" s="78"/>
      <c r="J457" s="78">
        <f t="shared" si="19"/>
        <v>0</v>
      </c>
      <c r="K457" s="202" cm="1">
        <f t="array" ref="K457">IFERROR(_xlfn.IFS(H457="BDI 01",J457*(1+BDI_SERVIÇO),H457="BDI 02",J457*(1+BDI_EQUIPAMENTO)),)</f>
        <v>0</v>
      </c>
    </row>
    <row r="458" spans="1:11" x14ac:dyDescent="0.25">
      <c r="A458" s="186"/>
      <c r="B458" s="133" t="s">
        <v>1210</v>
      </c>
      <c r="C458" s="76" t="s">
        <v>909</v>
      </c>
      <c r="D458" s="76" t="s">
        <v>909</v>
      </c>
      <c r="E458" s="77" t="s">
        <v>915</v>
      </c>
      <c r="F458" s="76" t="s">
        <v>9</v>
      </c>
      <c r="G458" s="76">
        <v>10</v>
      </c>
      <c r="H458" s="156" t="s">
        <v>824</v>
      </c>
      <c r="I458" s="78"/>
      <c r="J458" s="78">
        <f t="shared" si="19"/>
        <v>0</v>
      </c>
      <c r="K458" s="202" cm="1">
        <f t="array" ref="K458">IFERROR(_xlfn.IFS(H458="BDI 01",J458*(1+BDI_SERVIÇO),H458="BDI 02",J458*(1+BDI_EQUIPAMENTO)),)</f>
        <v>0</v>
      </c>
    </row>
    <row r="459" spans="1:11" x14ac:dyDescent="0.25">
      <c r="A459" s="186"/>
      <c r="B459" s="133" t="s">
        <v>149</v>
      </c>
      <c r="C459" s="76" t="s">
        <v>909</v>
      </c>
      <c r="D459" s="76" t="s">
        <v>909</v>
      </c>
      <c r="E459" s="77" t="s">
        <v>916</v>
      </c>
      <c r="F459" s="76" t="s">
        <v>9</v>
      </c>
      <c r="G459" s="76">
        <v>5</v>
      </c>
      <c r="H459" s="156" t="s">
        <v>824</v>
      </c>
      <c r="I459" s="78"/>
      <c r="J459" s="78">
        <f t="shared" si="19"/>
        <v>0</v>
      </c>
      <c r="K459" s="202" cm="1">
        <f t="array" ref="K459">IFERROR(_xlfn.IFS(H459="BDI 01",J459*(1+BDI_SERVIÇO),H459="BDI 02",J459*(1+BDI_EQUIPAMENTO)),)</f>
        <v>0</v>
      </c>
    </row>
    <row r="460" spans="1:11" x14ac:dyDescent="0.25">
      <c r="A460" s="186"/>
      <c r="B460" s="133" t="s">
        <v>1211</v>
      </c>
      <c r="C460" s="76" t="s">
        <v>909</v>
      </c>
      <c r="D460" s="76" t="s">
        <v>909</v>
      </c>
      <c r="E460" s="77" t="s">
        <v>922</v>
      </c>
      <c r="F460" s="76" t="s">
        <v>9</v>
      </c>
      <c r="G460" s="76">
        <v>32</v>
      </c>
      <c r="H460" s="156" t="s">
        <v>824</v>
      </c>
      <c r="I460" s="78"/>
      <c r="J460" s="78">
        <f t="shared" si="19"/>
        <v>0</v>
      </c>
      <c r="K460" s="202" cm="1">
        <f t="array" ref="K460">IFERROR(_xlfn.IFS(H460="BDI 01",J460*(1+BDI_SERVIÇO),H460="BDI 02",J460*(1+BDI_EQUIPAMENTO)),)</f>
        <v>0</v>
      </c>
    </row>
    <row r="461" spans="1:11" x14ac:dyDescent="0.25">
      <c r="A461" s="186"/>
      <c r="B461" s="133" t="s">
        <v>1212</v>
      </c>
      <c r="C461" s="76" t="s">
        <v>909</v>
      </c>
      <c r="D461" s="76" t="s">
        <v>909</v>
      </c>
      <c r="E461" s="77" t="s">
        <v>923</v>
      </c>
      <c r="F461" s="76" t="s">
        <v>9</v>
      </c>
      <c r="G461" s="76">
        <v>10</v>
      </c>
      <c r="H461" s="156" t="s">
        <v>824</v>
      </c>
      <c r="I461" s="78"/>
      <c r="J461" s="78">
        <f t="shared" si="19"/>
        <v>0</v>
      </c>
      <c r="K461" s="202" cm="1">
        <f t="array" ref="K461">IFERROR(_xlfn.IFS(H461="BDI 01",J461*(1+BDI_SERVIÇO),H461="BDI 02",J461*(1+BDI_EQUIPAMENTO)),)</f>
        <v>0</v>
      </c>
    </row>
    <row r="462" spans="1:11" x14ac:dyDescent="0.25">
      <c r="A462" s="186"/>
      <c r="B462" s="133" t="s">
        <v>1213</v>
      </c>
      <c r="C462" s="76" t="s">
        <v>909</v>
      </c>
      <c r="D462" s="76" t="s">
        <v>909</v>
      </c>
      <c r="E462" s="77" t="s">
        <v>924</v>
      </c>
      <c r="F462" s="76" t="s">
        <v>9</v>
      </c>
      <c r="G462" s="76">
        <v>13</v>
      </c>
      <c r="H462" s="156" t="s">
        <v>824</v>
      </c>
      <c r="I462" s="78"/>
      <c r="J462" s="78">
        <f t="shared" si="19"/>
        <v>0</v>
      </c>
      <c r="K462" s="202" cm="1">
        <f t="array" ref="K462">IFERROR(_xlfn.IFS(H462="BDI 01",J462*(1+BDI_SERVIÇO),H462="BDI 02",J462*(1+BDI_EQUIPAMENTO)),)</f>
        <v>0</v>
      </c>
    </row>
    <row r="463" spans="1:11" x14ac:dyDescent="0.25">
      <c r="A463" s="186"/>
      <c r="B463" s="133" t="s">
        <v>150</v>
      </c>
      <c r="C463" s="76" t="s">
        <v>909</v>
      </c>
      <c r="D463" s="76" t="s">
        <v>909</v>
      </c>
      <c r="E463" s="77" t="s">
        <v>925</v>
      </c>
      <c r="F463" s="76" t="s">
        <v>40</v>
      </c>
      <c r="G463" s="76">
        <v>1</v>
      </c>
      <c r="H463" s="156" t="s">
        <v>824</v>
      </c>
      <c r="I463" s="78"/>
      <c r="J463" s="78">
        <f t="shared" si="19"/>
        <v>0</v>
      </c>
      <c r="K463" s="202" cm="1">
        <f t="array" ref="K463">IFERROR(_xlfn.IFS(H463="BDI 01",J463*(1+BDI_SERVIÇO),H463="BDI 02",J463*(1+BDI_EQUIPAMENTO)),)</f>
        <v>0</v>
      </c>
    </row>
    <row r="464" spans="1:11" x14ac:dyDescent="0.25">
      <c r="A464" s="186"/>
      <c r="B464" s="133" t="s">
        <v>1214</v>
      </c>
      <c r="C464" s="76" t="s">
        <v>909</v>
      </c>
      <c r="D464" s="76" t="s">
        <v>909</v>
      </c>
      <c r="E464" s="77" t="s">
        <v>926</v>
      </c>
      <c r="F464" s="76" t="s">
        <v>40</v>
      </c>
      <c r="G464" s="76">
        <v>1</v>
      </c>
      <c r="H464" s="156" t="s">
        <v>824</v>
      </c>
      <c r="I464" s="78"/>
      <c r="J464" s="78">
        <f t="shared" si="19"/>
        <v>0</v>
      </c>
      <c r="K464" s="202" cm="1">
        <f t="array" ref="K464">IFERROR(_xlfn.IFS(H464="BDI 01",J464*(1+BDI_SERVIÇO),H464="BDI 02",J464*(1+BDI_EQUIPAMENTO)),)</f>
        <v>0</v>
      </c>
    </row>
    <row r="465" spans="1:11" x14ac:dyDescent="0.25">
      <c r="A465" s="186"/>
      <c r="B465" s="133" t="s">
        <v>1215</v>
      </c>
      <c r="C465" s="76" t="s">
        <v>909</v>
      </c>
      <c r="D465" s="76" t="s">
        <v>909</v>
      </c>
      <c r="E465" s="77" t="s">
        <v>927</v>
      </c>
      <c r="F465" s="76" t="s">
        <v>40</v>
      </c>
      <c r="G465" s="76">
        <v>1</v>
      </c>
      <c r="H465" s="156" t="s">
        <v>824</v>
      </c>
      <c r="I465" s="78"/>
      <c r="J465" s="78">
        <f t="shared" si="19"/>
        <v>0</v>
      </c>
      <c r="K465" s="202" cm="1">
        <f t="array" ref="K465">IFERROR(_xlfn.IFS(H465="BDI 01",J465*(1+BDI_SERVIÇO),H465="BDI 02",J465*(1+BDI_EQUIPAMENTO)),)</f>
        <v>0</v>
      </c>
    </row>
    <row r="466" spans="1:11" x14ac:dyDescent="0.25">
      <c r="A466" s="186"/>
      <c r="B466" s="133" t="s">
        <v>1216</v>
      </c>
      <c r="C466" s="76" t="s">
        <v>909</v>
      </c>
      <c r="D466" s="76" t="s">
        <v>909</v>
      </c>
      <c r="E466" s="77" t="s">
        <v>928</v>
      </c>
      <c r="F466" s="76" t="s">
        <v>40</v>
      </c>
      <c r="G466" s="76">
        <v>1</v>
      </c>
      <c r="H466" s="156" t="s">
        <v>824</v>
      </c>
      <c r="I466" s="78"/>
      <c r="J466" s="78">
        <f t="shared" si="19"/>
        <v>0</v>
      </c>
      <c r="K466" s="202" cm="1">
        <f t="array" ref="K466">IFERROR(_xlfn.IFS(H466="BDI 01",J466*(1+BDI_SERVIÇO),H466="BDI 02",J466*(1+BDI_EQUIPAMENTO)),)</f>
        <v>0</v>
      </c>
    </row>
    <row r="467" spans="1:11" x14ac:dyDescent="0.25">
      <c r="A467" s="186"/>
      <c r="B467" s="133" t="s">
        <v>1217</v>
      </c>
      <c r="C467" s="76" t="s">
        <v>909</v>
      </c>
      <c r="D467" s="76" t="s">
        <v>909</v>
      </c>
      <c r="E467" s="77" t="s">
        <v>929</v>
      </c>
      <c r="F467" s="76" t="s">
        <v>40</v>
      </c>
      <c r="G467" s="76">
        <v>1</v>
      </c>
      <c r="H467" s="156" t="s">
        <v>824</v>
      </c>
      <c r="I467" s="78"/>
      <c r="J467" s="78">
        <f t="shared" si="19"/>
        <v>0</v>
      </c>
      <c r="K467" s="202" cm="1">
        <f t="array" ref="K467">IFERROR(_xlfn.IFS(H467="BDI 01",J467*(1+BDI_SERVIÇO),H467="BDI 02",J467*(1+BDI_EQUIPAMENTO)),)</f>
        <v>0</v>
      </c>
    </row>
    <row r="468" spans="1:11" x14ac:dyDescent="0.25">
      <c r="A468" s="186"/>
      <c r="B468" s="133" t="s">
        <v>1714</v>
      </c>
      <c r="C468" s="76" t="s">
        <v>909</v>
      </c>
      <c r="D468" s="76" t="s">
        <v>909</v>
      </c>
      <c r="E468" s="77" t="s">
        <v>930</v>
      </c>
      <c r="F468" s="76" t="s">
        <v>36</v>
      </c>
      <c r="G468" s="76">
        <v>4377.1000000000004</v>
      </c>
      <c r="H468" s="156" t="s">
        <v>824</v>
      </c>
      <c r="I468" s="78"/>
      <c r="J468" s="78">
        <f t="shared" si="19"/>
        <v>0</v>
      </c>
      <c r="K468" s="202" cm="1">
        <f t="array" ref="K468">IFERROR(_xlfn.IFS(H468="BDI 01",J468*(1+BDI_SERVIÇO),H468="BDI 02",J468*(1+BDI_EQUIPAMENTO)),)</f>
        <v>0</v>
      </c>
    </row>
    <row r="469" spans="1:11" x14ac:dyDescent="0.25">
      <c r="A469" s="186"/>
      <c r="B469" s="133" t="s">
        <v>1218</v>
      </c>
      <c r="C469" s="76" t="s">
        <v>909</v>
      </c>
      <c r="D469" s="76" t="s">
        <v>909</v>
      </c>
      <c r="E469" s="77" t="s">
        <v>931</v>
      </c>
      <c r="F469" s="76" t="s">
        <v>9</v>
      </c>
      <c r="G469" s="76">
        <v>54</v>
      </c>
      <c r="H469" s="156" t="s">
        <v>824</v>
      </c>
      <c r="I469" s="78"/>
      <c r="J469" s="78">
        <f t="shared" si="19"/>
        <v>0</v>
      </c>
      <c r="K469" s="202" cm="1">
        <f t="array" ref="K469">IFERROR(_xlfn.IFS(H469="BDI 01",J469*(1+BDI_SERVIÇO),H469="BDI 02",J469*(1+BDI_EQUIPAMENTO)),)</f>
        <v>0</v>
      </c>
    </row>
    <row r="470" spans="1:11" x14ac:dyDescent="0.25">
      <c r="A470" s="186"/>
      <c r="B470" s="133" t="s">
        <v>1219</v>
      </c>
      <c r="C470" s="76" t="s">
        <v>909</v>
      </c>
      <c r="D470" s="76" t="s">
        <v>909</v>
      </c>
      <c r="E470" s="77" t="s">
        <v>932</v>
      </c>
      <c r="F470" s="76" t="s">
        <v>9</v>
      </c>
      <c r="G470" s="76">
        <v>1</v>
      </c>
      <c r="H470" s="156" t="s">
        <v>824</v>
      </c>
      <c r="I470" s="78"/>
      <c r="J470" s="78">
        <f t="shared" si="19"/>
        <v>0</v>
      </c>
      <c r="K470" s="202" cm="1">
        <f t="array" ref="K470">IFERROR(_xlfn.IFS(H470="BDI 01",J470*(1+BDI_SERVIÇO),H470="BDI 02",J470*(1+BDI_EQUIPAMENTO)),)</f>
        <v>0</v>
      </c>
    </row>
    <row r="471" spans="1:11" x14ac:dyDescent="0.25">
      <c r="A471" s="186"/>
      <c r="B471" s="133" t="s">
        <v>1220</v>
      </c>
      <c r="C471" s="76" t="s">
        <v>909</v>
      </c>
      <c r="D471" s="76" t="s">
        <v>909</v>
      </c>
      <c r="E471" s="77" t="s">
        <v>933</v>
      </c>
      <c r="F471" s="76" t="s">
        <v>9</v>
      </c>
      <c r="G471" s="76">
        <v>1</v>
      </c>
      <c r="H471" s="156" t="s">
        <v>824</v>
      </c>
      <c r="I471" s="78"/>
      <c r="J471" s="78">
        <f t="shared" si="19"/>
        <v>0</v>
      </c>
      <c r="K471" s="202" cm="1">
        <f t="array" ref="K471">IFERROR(_xlfn.IFS(H471="BDI 01",J471*(1+BDI_SERVIÇO),H471="BDI 02",J471*(1+BDI_EQUIPAMENTO)),)</f>
        <v>0</v>
      </c>
    </row>
    <row r="472" spans="1:11" x14ac:dyDescent="0.25">
      <c r="A472" s="186"/>
      <c r="B472" s="133" t="s">
        <v>1221</v>
      </c>
      <c r="C472" s="76" t="s">
        <v>909</v>
      </c>
      <c r="D472" s="76" t="s">
        <v>909</v>
      </c>
      <c r="E472" s="77" t="s">
        <v>934</v>
      </c>
      <c r="F472" s="76" t="s">
        <v>9</v>
      </c>
      <c r="G472" s="76">
        <v>6</v>
      </c>
      <c r="H472" s="156" t="s">
        <v>824</v>
      </c>
      <c r="I472" s="78"/>
      <c r="J472" s="78">
        <f t="shared" si="19"/>
        <v>0</v>
      </c>
      <c r="K472" s="202" cm="1">
        <f t="array" ref="K472">IFERROR(_xlfn.IFS(H472="BDI 01",J472*(1+BDI_SERVIÇO),H472="BDI 02",J472*(1+BDI_EQUIPAMENTO)),)</f>
        <v>0</v>
      </c>
    </row>
    <row r="473" spans="1:11" ht="15" x14ac:dyDescent="0.25">
      <c r="A473" s="186"/>
      <c r="B473" s="135" t="s">
        <v>901</v>
      </c>
      <c r="C473" s="136"/>
      <c r="D473" s="136"/>
      <c r="E473" s="137" t="s">
        <v>838</v>
      </c>
      <c r="F473" s="136"/>
      <c r="G473" s="150"/>
      <c r="H473" s="138"/>
      <c r="I473" s="139"/>
      <c r="J473" s="140">
        <f>SUM(J474:J576)</f>
        <v>0</v>
      </c>
      <c r="K473" s="203">
        <f>SUM(K474:K576)</f>
        <v>0</v>
      </c>
    </row>
    <row r="474" spans="1:11" x14ac:dyDescent="0.25">
      <c r="A474" s="186"/>
      <c r="B474" s="133" t="s">
        <v>1118</v>
      </c>
      <c r="C474" s="76" t="s">
        <v>1552</v>
      </c>
      <c r="D474" s="76" t="s">
        <v>843</v>
      </c>
      <c r="E474" s="142" t="s">
        <v>1494</v>
      </c>
      <c r="F474" s="76" t="s">
        <v>9</v>
      </c>
      <c r="G474" s="148">
        <v>3</v>
      </c>
      <c r="H474" s="156" t="s">
        <v>824</v>
      </c>
      <c r="I474" s="78"/>
      <c r="J474" s="78">
        <f t="shared" ref="J474:J537" si="20">ROUND(I474*G474,2)</f>
        <v>0</v>
      </c>
      <c r="K474" s="202" cm="1">
        <f t="array" ref="K474">IFERROR(_xlfn.IFS(H474="BDI 01",J474*(1+BDI_SERVIÇO),H474="BDI 02",J474*(1+BDI_EQUIPAMENTO)),)</f>
        <v>0</v>
      </c>
    </row>
    <row r="475" spans="1:11" x14ac:dyDescent="0.25">
      <c r="A475" s="186"/>
      <c r="B475" s="133" t="s">
        <v>1443</v>
      </c>
      <c r="C475" s="76" t="s">
        <v>1621</v>
      </c>
      <c r="D475" s="76" t="s">
        <v>843</v>
      </c>
      <c r="E475" s="142" t="s">
        <v>1483</v>
      </c>
      <c r="F475" s="76" t="s">
        <v>9</v>
      </c>
      <c r="G475" s="76">
        <v>3</v>
      </c>
      <c r="H475" s="156" t="s">
        <v>824</v>
      </c>
      <c r="I475" s="78"/>
      <c r="J475" s="78">
        <f t="shared" si="20"/>
        <v>0</v>
      </c>
      <c r="K475" s="202" cm="1">
        <f t="array" ref="K475">IFERROR(_xlfn.IFS(H475="BDI 01",J475*(1+BDI_SERVIÇO),H475="BDI 02",J475*(1+BDI_EQUIPAMENTO)),)</f>
        <v>0</v>
      </c>
    </row>
    <row r="476" spans="1:11" x14ac:dyDescent="0.25">
      <c r="A476" s="186"/>
      <c r="B476" s="133" t="s">
        <v>1444</v>
      </c>
      <c r="C476" s="76" t="s">
        <v>909</v>
      </c>
      <c r="D476" s="76" t="s">
        <v>909</v>
      </c>
      <c r="E476" s="142" t="s">
        <v>1571</v>
      </c>
      <c r="F476" s="76" t="s">
        <v>9</v>
      </c>
      <c r="G476" s="76">
        <v>1</v>
      </c>
      <c r="H476" s="156" t="s">
        <v>824</v>
      </c>
      <c r="I476" s="78"/>
      <c r="J476" s="78">
        <f t="shared" si="20"/>
        <v>0</v>
      </c>
      <c r="K476" s="202" cm="1">
        <f t="array" ref="K476">IFERROR(_xlfn.IFS(H476="BDI 01",J476*(1+BDI_SERVIÇO),H476="BDI 02",J476*(1+BDI_EQUIPAMENTO)),)</f>
        <v>0</v>
      </c>
    </row>
    <row r="477" spans="1:11" x14ac:dyDescent="0.25">
      <c r="A477" s="186"/>
      <c r="B477" s="133" t="s">
        <v>1445</v>
      </c>
      <c r="C477" s="76" t="s">
        <v>909</v>
      </c>
      <c r="D477" s="76" t="s">
        <v>909</v>
      </c>
      <c r="E477" s="142" t="s">
        <v>1572</v>
      </c>
      <c r="F477" s="76" t="s">
        <v>9</v>
      </c>
      <c r="G477" s="76">
        <v>6</v>
      </c>
      <c r="H477" s="156" t="s">
        <v>824</v>
      </c>
      <c r="I477" s="78"/>
      <c r="J477" s="78">
        <f t="shared" si="20"/>
        <v>0</v>
      </c>
      <c r="K477" s="202" cm="1">
        <f t="array" ref="K477">IFERROR(_xlfn.IFS(H477="BDI 01",J477*(1+BDI_SERVIÇO),H477="BDI 02",J477*(1+BDI_EQUIPAMENTO)),)</f>
        <v>0</v>
      </c>
    </row>
    <row r="478" spans="1:11" x14ac:dyDescent="0.25">
      <c r="A478" s="186"/>
      <c r="B478" s="133" t="s">
        <v>1446</v>
      </c>
      <c r="C478" s="76" t="s">
        <v>909</v>
      </c>
      <c r="D478" s="76" t="s">
        <v>909</v>
      </c>
      <c r="E478" s="142" t="s">
        <v>1573</v>
      </c>
      <c r="F478" s="76" t="s">
        <v>9</v>
      </c>
      <c r="G478" s="76">
        <v>7</v>
      </c>
      <c r="H478" s="156" t="s">
        <v>824</v>
      </c>
      <c r="I478" s="78"/>
      <c r="J478" s="78">
        <f t="shared" si="20"/>
        <v>0</v>
      </c>
      <c r="K478" s="202" cm="1">
        <f t="array" ref="K478">IFERROR(_xlfn.IFS(H478="BDI 01",J478*(1+BDI_SERVIÇO),H478="BDI 02",J478*(1+BDI_EQUIPAMENTO)),)</f>
        <v>0</v>
      </c>
    </row>
    <row r="479" spans="1:11" ht="25.5" x14ac:dyDescent="0.25">
      <c r="A479" s="186"/>
      <c r="B479" s="133" t="s">
        <v>1447</v>
      </c>
      <c r="C479" s="76" t="s">
        <v>909</v>
      </c>
      <c r="D479" s="76" t="s">
        <v>909</v>
      </c>
      <c r="E479" s="142" t="s">
        <v>1574</v>
      </c>
      <c r="F479" s="76" t="s">
        <v>9</v>
      </c>
      <c r="G479" s="76">
        <v>1</v>
      </c>
      <c r="H479" s="156" t="s">
        <v>824</v>
      </c>
      <c r="I479" s="78"/>
      <c r="J479" s="78">
        <f t="shared" si="20"/>
        <v>0</v>
      </c>
      <c r="K479" s="202" cm="1">
        <f t="array" ref="K479">IFERROR(_xlfn.IFS(H479="BDI 01",J479*(1+BDI_SERVIÇO),H479="BDI 02",J479*(1+BDI_EQUIPAMENTO)),)</f>
        <v>0</v>
      </c>
    </row>
    <row r="480" spans="1:11" x14ac:dyDescent="0.25">
      <c r="A480" s="186"/>
      <c r="B480" s="133" t="s">
        <v>1448</v>
      </c>
      <c r="C480" s="76" t="s">
        <v>909</v>
      </c>
      <c r="D480" s="76" t="s">
        <v>909</v>
      </c>
      <c r="E480" s="142" t="s">
        <v>1575</v>
      </c>
      <c r="F480" s="76" t="s">
        <v>9</v>
      </c>
      <c r="G480" s="76">
        <v>1</v>
      </c>
      <c r="H480" s="156" t="s">
        <v>824</v>
      </c>
      <c r="I480" s="78"/>
      <c r="J480" s="78">
        <f t="shared" si="20"/>
        <v>0</v>
      </c>
      <c r="K480" s="202" cm="1">
        <f t="array" ref="K480">IFERROR(_xlfn.IFS(H480="BDI 01",J480*(1+BDI_SERVIÇO),H480="BDI 02",J480*(1+BDI_EQUIPAMENTO)),)</f>
        <v>0</v>
      </c>
    </row>
    <row r="481" spans="1:11" x14ac:dyDescent="0.25">
      <c r="A481" s="186"/>
      <c r="B481" s="133" t="s">
        <v>1449</v>
      </c>
      <c r="C481" s="76" t="s">
        <v>909</v>
      </c>
      <c r="D481" s="76" t="s">
        <v>909</v>
      </c>
      <c r="E481" s="142" t="s">
        <v>1576</v>
      </c>
      <c r="F481" s="76" t="s">
        <v>9</v>
      </c>
      <c r="G481" s="76">
        <v>1</v>
      </c>
      <c r="H481" s="156" t="s">
        <v>824</v>
      </c>
      <c r="I481" s="78"/>
      <c r="J481" s="78">
        <f t="shared" si="20"/>
        <v>0</v>
      </c>
      <c r="K481" s="202" cm="1">
        <f t="array" ref="K481">IFERROR(_xlfn.IFS(H481="BDI 01",J481*(1+BDI_SERVIÇO),H481="BDI 02",J481*(1+BDI_EQUIPAMENTO)),)</f>
        <v>0</v>
      </c>
    </row>
    <row r="482" spans="1:11" x14ac:dyDescent="0.25">
      <c r="A482" s="186"/>
      <c r="B482" s="133" t="s">
        <v>1450</v>
      </c>
      <c r="C482" s="76" t="s">
        <v>909</v>
      </c>
      <c r="D482" s="76" t="s">
        <v>909</v>
      </c>
      <c r="E482" s="142" t="s">
        <v>1577</v>
      </c>
      <c r="F482" s="76" t="s">
        <v>9</v>
      </c>
      <c r="G482" s="76">
        <v>1</v>
      </c>
      <c r="H482" s="156" t="s">
        <v>824</v>
      </c>
      <c r="I482" s="78"/>
      <c r="J482" s="78">
        <f t="shared" si="20"/>
        <v>0</v>
      </c>
      <c r="K482" s="202" cm="1">
        <f t="array" ref="K482">IFERROR(_xlfn.IFS(H482="BDI 01",J482*(1+BDI_SERVIÇO),H482="BDI 02",J482*(1+BDI_EQUIPAMENTO)),)</f>
        <v>0</v>
      </c>
    </row>
    <row r="483" spans="1:11" x14ac:dyDescent="0.25">
      <c r="A483" s="186"/>
      <c r="B483" s="133" t="s">
        <v>1451</v>
      </c>
      <c r="C483" s="76" t="s">
        <v>909</v>
      </c>
      <c r="D483" s="76" t="s">
        <v>909</v>
      </c>
      <c r="E483" s="142" t="s">
        <v>1578</v>
      </c>
      <c r="F483" s="76" t="s">
        <v>9</v>
      </c>
      <c r="G483" s="76">
        <v>1</v>
      </c>
      <c r="H483" s="156" t="s">
        <v>824</v>
      </c>
      <c r="I483" s="78"/>
      <c r="J483" s="78">
        <f t="shared" si="20"/>
        <v>0</v>
      </c>
      <c r="K483" s="202" cm="1">
        <f t="array" ref="K483">IFERROR(_xlfn.IFS(H483="BDI 01",J483*(1+BDI_SERVIÇO),H483="BDI 02",J483*(1+BDI_EQUIPAMENTO)),)</f>
        <v>0</v>
      </c>
    </row>
    <row r="484" spans="1:11" x14ac:dyDescent="0.25">
      <c r="A484" s="186"/>
      <c r="B484" s="133" t="s">
        <v>1452</v>
      </c>
      <c r="C484" s="76" t="s">
        <v>909</v>
      </c>
      <c r="D484" s="76" t="s">
        <v>909</v>
      </c>
      <c r="E484" s="142" t="s">
        <v>1579</v>
      </c>
      <c r="F484" s="76" t="s">
        <v>9</v>
      </c>
      <c r="G484" s="76">
        <v>1</v>
      </c>
      <c r="H484" s="156" t="s">
        <v>824</v>
      </c>
      <c r="I484" s="78"/>
      <c r="J484" s="78">
        <f t="shared" si="20"/>
        <v>0</v>
      </c>
      <c r="K484" s="202" cm="1">
        <f t="array" ref="K484">IFERROR(_xlfn.IFS(H484="BDI 01",J484*(1+BDI_SERVIÇO),H484="BDI 02",J484*(1+BDI_EQUIPAMENTO)),)</f>
        <v>0</v>
      </c>
    </row>
    <row r="485" spans="1:11" x14ac:dyDescent="0.25">
      <c r="A485" s="186"/>
      <c r="B485" s="133" t="s">
        <v>1453</v>
      </c>
      <c r="C485" s="76" t="s">
        <v>909</v>
      </c>
      <c r="D485" s="76" t="s">
        <v>909</v>
      </c>
      <c r="E485" s="142" t="s">
        <v>1580</v>
      </c>
      <c r="F485" s="76" t="s">
        <v>9</v>
      </c>
      <c r="G485" s="76">
        <v>1</v>
      </c>
      <c r="H485" s="156" t="s">
        <v>824</v>
      </c>
      <c r="I485" s="78"/>
      <c r="J485" s="78">
        <f t="shared" si="20"/>
        <v>0</v>
      </c>
      <c r="K485" s="202" cm="1">
        <f t="array" ref="K485">IFERROR(_xlfn.IFS(H485="BDI 01",J485*(1+BDI_SERVIÇO),H485="BDI 02",J485*(1+BDI_EQUIPAMENTO)),)</f>
        <v>0</v>
      </c>
    </row>
    <row r="486" spans="1:11" x14ac:dyDescent="0.25">
      <c r="A486" s="186"/>
      <c r="B486" s="133" t="s">
        <v>1454</v>
      </c>
      <c r="C486" s="76" t="s">
        <v>909</v>
      </c>
      <c r="D486" s="76" t="s">
        <v>909</v>
      </c>
      <c r="E486" s="142" t="s">
        <v>1586</v>
      </c>
      <c r="F486" s="76" t="s">
        <v>9</v>
      </c>
      <c r="G486" s="76">
        <v>1</v>
      </c>
      <c r="H486" s="156" t="s">
        <v>824</v>
      </c>
      <c r="I486" s="78"/>
      <c r="J486" s="78">
        <f t="shared" si="20"/>
        <v>0</v>
      </c>
      <c r="K486" s="202" cm="1">
        <f t="array" ref="K486">IFERROR(_xlfn.IFS(H486="BDI 01",J486*(1+BDI_SERVIÇO),H486="BDI 02",J486*(1+BDI_EQUIPAMENTO)),)</f>
        <v>0</v>
      </c>
    </row>
    <row r="487" spans="1:11" x14ac:dyDescent="0.25">
      <c r="A487" s="186"/>
      <c r="B487" s="133" t="s">
        <v>1455</v>
      </c>
      <c r="C487" s="76" t="s">
        <v>909</v>
      </c>
      <c r="D487" s="76" t="s">
        <v>909</v>
      </c>
      <c r="E487" s="142" t="s">
        <v>1587</v>
      </c>
      <c r="F487" s="76" t="s">
        <v>9</v>
      </c>
      <c r="G487" s="76">
        <v>1</v>
      </c>
      <c r="H487" s="156" t="s">
        <v>824</v>
      </c>
      <c r="I487" s="78"/>
      <c r="J487" s="78">
        <f t="shared" si="20"/>
        <v>0</v>
      </c>
      <c r="K487" s="202" cm="1">
        <f t="array" ref="K487">IFERROR(_xlfn.IFS(H487="BDI 01",J487*(1+BDI_SERVIÇO),H487="BDI 02",J487*(1+BDI_EQUIPAMENTO)),)</f>
        <v>0</v>
      </c>
    </row>
    <row r="488" spans="1:11" x14ac:dyDescent="0.25">
      <c r="A488" s="186"/>
      <c r="B488" s="133" t="s">
        <v>1456</v>
      </c>
      <c r="C488" s="76" t="s">
        <v>909</v>
      </c>
      <c r="D488" s="76" t="s">
        <v>909</v>
      </c>
      <c r="E488" s="142" t="s">
        <v>1588</v>
      </c>
      <c r="F488" s="76" t="s">
        <v>9</v>
      </c>
      <c r="G488" s="76">
        <v>1</v>
      </c>
      <c r="H488" s="156" t="s">
        <v>824</v>
      </c>
      <c r="I488" s="78"/>
      <c r="J488" s="78">
        <f t="shared" si="20"/>
        <v>0</v>
      </c>
      <c r="K488" s="202" cm="1">
        <f t="array" ref="K488">IFERROR(_xlfn.IFS(H488="BDI 01",J488*(1+BDI_SERVIÇO),H488="BDI 02",J488*(1+BDI_EQUIPAMENTO)),)</f>
        <v>0</v>
      </c>
    </row>
    <row r="489" spans="1:11" x14ac:dyDescent="0.25">
      <c r="A489" s="186"/>
      <c r="B489" s="133" t="s">
        <v>1457</v>
      </c>
      <c r="C489" s="76" t="s">
        <v>909</v>
      </c>
      <c r="D489" s="76" t="s">
        <v>909</v>
      </c>
      <c r="E489" s="142" t="s">
        <v>1589</v>
      </c>
      <c r="F489" s="76" t="s">
        <v>9</v>
      </c>
      <c r="G489" s="76">
        <v>1</v>
      </c>
      <c r="H489" s="156" t="s">
        <v>824</v>
      </c>
      <c r="I489" s="78"/>
      <c r="J489" s="78">
        <f t="shared" si="20"/>
        <v>0</v>
      </c>
      <c r="K489" s="202" cm="1">
        <f t="array" ref="K489">IFERROR(_xlfn.IFS(H489="BDI 01",J489*(1+BDI_SERVIÇO),H489="BDI 02",J489*(1+BDI_EQUIPAMENTO)),)</f>
        <v>0</v>
      </c>
    </row>
    <row r="490" spans="1:11" x14ac:dyDescent="0.25">
      <c r="A490" s="186"/>
      <c r="B490" s="133" t="s">
        <v>1458</v>
      </c>
      <c r="C490" s="76" t="s">
        <v>909</v>
      </c>
      <c r="D490" s="76" t="s">
        <v>909</v>
      </c>
      <c r="E490" s="142" t="s">
        <v>1590</v>
      </c>
      <c r="F490" s="76" t="s">
        <v>9</v>
      </c>
      <c r="G490" s="76">
        <v>1</v>
      </c>
      <c r="H490" s="156" t="s">
        <v>824</v>
      </c>
      <c r="I490" s="78"/>
      <c r="J490" s="78">
        <f t="shared" si="20"/>
        <v>0</v>
      </c>
      <c r="K490" s="202" cm="1">
        <f t="array" ref="K490">IFERROR(_xlfn.IFS(H490="BDI 01",J490*(1+BDI_SERVIÇO),H490="BDI 02",J490*(1+BDI_EQUIPAMENTO)),)</f>
        <v>0</v>
      </c>
    </row>
    <row r="491" spans="1:11" x14ac:dyDescent="0.25">
      <c r="A491" s="186"/>
      <c r="B491" s="133" t="s">
        <v>1459</v>
      </c>
      <c r="C491" s="76" t="s">
        <v>909</v>
      </c>
      <c r="D491" s="76" t="s">
        <v>909</v>
      </c>
      <c r="E491" s="142" t="s">
        <v>1591</v>
      </c>
      <c r="F491" s="76" t="s">
        <v>9</v>
      </c>
      <c r="G491" s="76">
        <v>1</v>
      </c>
      <c r="H491" s="156" t="s">
        <v>824</v>
      </c>
      <c r="I491" s="78"/>
      <c r="J491" s="78">
        <f t="shared" si="20"/>
        <v>0</v>
      </c>
      <c r="K491" s="202" cm="1">
        <f t="array" ref="K491">IFERROR(_xlfn.IFS(H491="BDI 01",J491*(1+BDI_SERVIÇO),H491="BDI 02",J491*(1+BDI_EQUIPAMENTO)),)</f>
        <v>0</v>
      </c>
    </row>
    <row r="492" spans="1:11" x14ac:dyDescent="0.25">
      <c r="A492" s="186"/>
      <c r="B492" s="133" t="s">
        <v>1460</v>
      </c>
      <c r="C492" s="76" t="s">
        <v>909</v>
      </c>
      <c r="D492" s="76" t="s">
        <v>909</v>
      </c>
      <c r="E492" s="142" t="s">
        <v>1592</v>
      </c>
      <c r="F492" s="76" t="s">
        <v>9</v>
      </c>
      <c r="G492" s="76">
        <v>1</v>
      </c>
      <c r="H492" s="156" t="s">
        <v>824</v>
      </c>
      <c r="I492" s="78"/>
      <c r="J492" s="78">
        <f t="shared" si="20"/>
        <v>0</v>
      </c>
      <c r="K492" s="202" cm="1">
        <f t="array" ref="K492">IFERROR(_xlfn.IFS(H492="BDI 01",J492*(1+BDI_SERVIÇO),H492="BDI 02",J492*(1+BDI_EQUIPAMENTO)),)</f>
        <v>0</v>
      </c>
    </row>
    <row r="493" spans="1:11" x14ac:dyDescent="0.25">
      <c r="A493" s="186"/>
      <c r="B493" s="133" t="s">
        <v>1461</v>
      </c>
      <c r="C493" s="76" t="s">
        <v>909</v>
      </c>
      <c r="D493" s="76" t="s">
        <v>909</v>
      </c>
      <c r="E493" s="142" t="s">
        <v>1593</v>
      </c>
      <c r="F493" s="76" t="s">
        <v>9</v>
      </c>
      <c r="G493" s="76">
        <v>1</v>
      </c>
      <c r="H493" s="156" t="s">
        <v>824</v>
      </c>
      <c r="I493" s="78"/>
      <c r="J493" s="78">
        <f t="shared" si="20"/>
        <v>0</v>
      </c>
      <c r="K493" s="202" cm="1">
        <f t="array" ref="K493">IFERROR(_xlfn.IFS(H493="BDI 01",J493*(1+BDI_SERVIÇO),H493="BDI 02",J493*(1+BDI_EQUIPAMENTO)),)</f>
        <v>0</v>
      </c>
    </row>
    <row r="494" spans="1:11" x14ac:dyDescent="0.25">
      <c r="A494" s="186"/>
      <c r="B494" s="133" t="s">
        <v>1462</v>
      </c>
      <c r="C494" s="76" t="s">
        <v>909</v>
      </c>
      <c r="D494" s="76" t="s">
        <v>909</v>
      </c>
      <c r="E494" s="142" t="s">
        <v>1594</v>
      </c>
      <c r="F494" s="76" t="s">
        <v>9</v>
      </c>
      <c r="G494" s="76">
        <v>1</v>
      </c>
      <c r="H494" s="156" t="s">
        <v>824</v>
      </c>
      <c r="I494" s="78"/>
      <c r="J494" s="78">
        <f t="shared" si="20"/>
        <v>0</v>
      </c>
      <c r="K494" s="202" cm="1">
        <f t="array" ref="K494">IFERROR(_xlfn.IFS(H494="BDI 01",J494*(1+BDI_SERVIÇO),H494="BDI 02",J494*(1+BDI_EQUIPAMENTO)),)</f>
        <v>0</v>
      </c>
    </row>
    <row r="495" spans="1:11" x14ac:dyDescent="0.25">
      <c r="A495" s="186"/>
      <c r="B495" s="133" t="s">
        <v>1463</v>
      </c>
      <c r="C495" s="76" t="s">
        <v>909</v>
      </c>
      <c r="D495" s="76" t="s">
        <v>909</v>
      </c>
      <c r="E495" s="142" t="s">
        <v>1581</v>
      </c>
      <c r="F495" s="76" t="s">
        <v>9</v>
      </c>
      <c r="G495" s="76">
        <v>1</v>
      </c>
      <c r="H495" s="156" t="s">
        <v>824</v>
      </c>
      <c r="I495" s="78"/>
      <c r="J495" s="78">
        <f t="shared" si="20"/>
        <v>0</v>
      </c>
      <c r="K495" s="202" cm="1">
        <f t="array" ref="K495">IFERROR(_xlfn.IFS(H495="BDI 01",J495*(1+BDI_SERVIÇO),H495="BDI 02",J495*(1+BDI_EQUIPAMENTO)),)</f>
        <v>0</v>
      </c>
    </row>
    <row r="496" spans="1:11" x14ac:dyDescent="0.25">
      <c r="A496" s="186"/>
      <c r="B496" s="133" t="s">
        <v>1464</v>
      </c>
      <c r="C496" s="76" t="s">
        <v>909</v>
      </c>
      <c r="D496" s="76" t="s">
        <v>909</v>
      </c>
      <c r="E496" s="142" t="s">
        <v>1582</v>
      </c>
      <c r="F496" s="76" t="s">
        <v>9</v>
      </c>
      <c r="G496" s="76">
        <v>1</v>
      </c>
      <c r="H496" s="156" t="s">
        <v>824</v>
      </c>
      <c r="I496" s="78"/>
      <c r="J496" s="78">
        <f t="shared" si="20"/>
        <v>0</v>
      </c>
      <c r="K496" s="202" cm="1">
        <f t="array" ref="K496">IFERROR(_xlfn.IFS(H496="BDI 01",J496*(1+BDI_SERVIÇO),H496="BDI 02",J496*(1+BDI_EQUIPAMENTO)),)</f>
        <v>0</v>
      </c>
    </row>
    <row r="497" spans="1:11" x14ac:dyDescent="0.25">
      <c r="A497" s="186"/>
      <c r="B497" s="133" t="s">
        <v>1465</v>
      </c>
      <c r="C497" s="76" t="s">
        <v>909</v>
      </c>
      <c r="D497" s="76" t="s">
        <v>909</v>
      </c>
      <c r="E497" s="142" t="s">
        <v>1583</v>
      </c>
      <c r="F497" s="76" t="s">
        <v>9</v>
      </c>
      <c r="G497" s="76">
        <v>1</v>
      </c>
      <c r="H497" s="156" t="s">
        <v>824</v>
      </c>
      <c r="I497" s="78"/>
      <c r="J497" s="78">
        <f t="shared" si="20"/>
        <v>0</v>
      </c>
      <c r="K497" s="202" cm="1">
        <f t="array" ref="K497">IFERROR(_xlfn.IFS(H497="BDI 01",J497*(1+BDI_SERVIÇO),H497="BDI 02",J497*(1+BDI_EQUIPAMENTO)),)</f>
        <v>0</v>
      </c>
    </row>
    <row r="498" spans="1:11" x14ac:dyDescent="0.25">
      <c r="A498" s="186"/>
      <c r="B498" s="133" t="s">
        <v>1466</v>
      </c>
      <c r="C498" s="76" t="s">
        <v>909</v>
      </c>
      <c r="D498" s="76" t="s">
        <v>909</v>
      </c>
      <c r="E498" s="142" t="s">
        <v>1584</v>
      </c>
      <c r="F498" s="76" t="s">
        <v>9</v>
      </c>
      <c r="G498" s="76">
        <v>4</v>
      </c>
      <c r="H498" s="156" t="s">
        <v>824</v>
      </c>
      <c r="I498" s="78"/>
      <c r="J498" s="78">
        <f t="shared" si="20"/>
        <v>0</v>
      </c>
      <c r="K498" s="202" cm="1">
        <f t="array" ref="K498">IFERROR(_xlfn.IFS(H498="BDI 01",J498*(1+BDI_SERVIÇO),H498="BDI 02",J498*(1+BDI_EQUIPAMENTO)),)</f>
        <v>0</v>
      </c>
    </row>
    <row r="499" spans="1:11" x14ac:dyDescent="0.25">
      <c r="A499" s="186"/>
      <c r="B499" s="133" t="s">
        <v>1467</v>
      </c>
      <c r="C499" s="76" t="s">
        <v>909</v>
      </c>
      <c r="D499" s="76" t="s">
        <v>909</v>
      </c>
      <c r="E499" s="142" t="s">
        <v>1585</v>
      </c>
      <c r="F499" s="76" t="s">
        <v>9</v>
      </c>
      <c r="G499" s="76">
        <v>2</v>
      </c>
      <c r="H499" s="156" t="s">
        <v>824</v>
      </c>
      <c r="I499" s="78"/>
      <c r="J499" s="78">
        <f t="shared" si="20"/>
        <v>0</v>
      </c>
      <c r="K499" s="202" cm="1">
        <f t="array" ref="K499">IFERROR(_xlfn.IFS(H499="BDI 01",J499*(1+BDI_SERVIÇO),H499="BDI 02",J499*(1+BDI_EQUIPAMENTO)),)</f>
        <v>0</v>
      </c>
    </row>
    <row r="500" spans="1:11" x14ac:dyDescent="0.25">
      <c r="A500" s="186"/>
      <c r="B500" s="133" t="s">
        <v>1468</v>
      </c>
      <c r="C500" s="76" t="s">
        <v>909</v>
      </c>
      <c r="D500" s="76" t="s">
        <v>909</v>
      </c>
      <c r="E500" s="142" t="s">
        <v>1600</v>
      </c>
      <c r="F500" s="76" t="s">
        <v>9</v>
      </c>
      <c r="G500" s="76">
        <v>3</v>
      </c>
      <c r="H500" s="156" t="s">
        <v>824</v>
      </c>
      <c r="I500" s="78"/>
      <c r="J500" s="78">
        <f t="shared" si="20"/>
        <v>0</v>
      </c>
      <c r="K500" s="202" cm="1">
        <f t="array" ref="K500">IFERROR(_xlfn.IFS(H500="BDI 01",J500*(1+BDI_SERVIÇO),H500="BDI 02",J500*(1+BDI_EQUIPAMENTO)),)</f>
        <v>0</v>
      </c>
    </row>
    <row r="501" spans="1:11" x14ac:dyDescent="0.25">
      <c r="A501" s="186"/>
      <c r="B501" s="133" t="s">
        <v>1469</v>
      </c>
      <c r="C501" s="76" t="s">
        <v>909</v>
      </c>
      <c r="D501" s="76" t="s">
        <v>909</v>
      </c>
      <c r="E501" s="142" t="s">
        <v>1601</v>
      </c>
      <c r="F501" s="76" t="s">
        <v>9</v>
      </c>
      <c r="G501" s="76">
        <v>1</v>
      </c>
      <c r="H501" s="156" t="s">
        <v>824</v>
      </c>
      <c r="I501" s="78"/>
      <c r="J501" s="78">
        <f t="shared" si="20"/>
        <v>0</v>
      </c>
      <c r="K501" s="202" cm="1">
        <f t="array" ref="K501">IFERROR(_xlfn.IFS(H501="BDI 01",J501*(1+BDI_SERVIÇO),H501="BDI 02",J501*(1+BDI_EQUIPAMENTO)),)</f>
        <v>0</v>
      </c>
    </row>
    <row r="502" spans="1:11" x14ac:dyDescent="0.25">
      <c r="A502" s="186"/>
      <c r="B502" s="133" t="s">
        <v>1470</v>
      </c>
      <c r="C502" s="76" t="s">
        <v>909</v>
      </c>
      <c r="D502" s="76" t="s">
        <v>909</v>
      </c>
      <c r="E502" s="142" t="s">
        <v>1602</v>
      </c>
      <c r="F502" s="76" t="s">
        <v>9</v>
      </c>
      <c r="G502" s="76">
        <v>1</v>
      </c>
      <c r="H502" s="156" t="s">
        <v>824</v>
      </c>
      <c r="I502" s="78"/>
      <c r="J502" s="78">
        <f t="shared" si="20"/>
        <v>0</v>
      </c>
      <c r="K502" s="202" cm="1">
        <f t="array" ref="K502">IFERROR(_xlfn.IFS(H502="BDI 01",J502*(1+BDI_SERVIÇO),H502="BDI 02",J502*(1+BDI_EQUIPAMENTO)),)</f>
        <v>0</v>
      </c>
    </row>
    <row r="503" spans="1:11" x14ac:dyDescent="0.25">
      <c r="A503" s="186"/>
      <c r="B503" s="133" t="s">
        <v>1471</v>
      </c>
      <c r="C503" s="76" t="s">
        <v>909</v>
      </c>
      <c r="D503" s="76" t="s">
        <v>909</v>
      </c>
      <c r="E503" s="142" t="s">
        <v>1603</v>
      </c>
      <c r="F503" s="76" t="s">
        <v>9</v>
      </c>
      <c r="G503" s="76">
        <v>1</v>
      </c>
      <c r="H503" s="156" t="s">
        <v>824</v>
      </c>
      <c r="I503" s="78"/>
      <c r="J503" s="78">
        <f t="shared" si="20"/>
        <v>0</v>
      </c>
      <c r="K503" s="202" cm="1">
        <f t="array" ref="K503">IFERROR(_xlfn.IFS(H503="BDI 01",J503*(1+BDI_SERVIÇO),H503="BDI 02",J503*(1+BDI_EQUIPAMENTO)),)</f>
        <v>0</v>
      </c>
    </row>
    <row r="504" spans="1:11" x14ac:dyDescent="0.25">
      <c r="A504" s="186"/>
      <c r="B504" s="133" t="s">
        <v>1472</v>
      </c>
      <c r="C504" s="76" t="s">
        <v>909</v>
      </c>
      <c r="D504" s="76" t="s">
        <v>909</v>
      </c>
      <c r="E504" s="142" t="s">
        <v>1604</v>
      </c>
      <c r="F504" s="76" t="s">
        <v>9</v>
      </c>
      <c r="G504" s="76">
        <v>1</v>
      </c>
      <c r="H504" s="156" t="s">
        <v>824</v>
      </c>
      <c r="I504" s="78"/>
      <c r="J504" s="78">
        <f t="shared" si="20"/>
        <v>0</v>
      </c>
      <c r="K504" s="202" cm="1">
        <f t="array" ref="K504">IFERROR(_xlfn.IFS(H504="BDI 01",J504*(1+BDI_SERVIÇO),H504="BDI 02",J504*(1+BDI_EQUIPAMENTO)),)</f>
        <v>0</v>
      </c>
    </row>
    <row r="505" spans="1:11" x14ac:dyDescent="0.25">
      <c r="A505" s="186"/>
      <c r="B505" s="133" t="s">
        <v>1473</v>
      </c>
      <c r="C505" s="76" t="s">
        <v>909</v>
      </c>
      <c r="D505" s="76" t="s">
        <v>909</v>
      </c>
      <c r="E505" s="142" t="s">
        <v>1595</v>
      </c>
      <c r="F505" s="76" t="s">
        <v>9</v>
      </c>
      <c r="G505" s="76">
        <v>1</v>
      </c>
      <c r="H505" s="156" t="s">
        <v>824</v>
      </c>
      <c r="I505" s="78"/>
      <c r="J505" s="78">
        <f t="shared" si="20"/>
        <v>0</v>
      </c>
      <c r="K505" s="202" cm="1">
        <f t="array" ref="K505">IFERROR(_xlfn.IFS(H505="BDI 01",J505*(1+BDI_SERVIÇO),H505="BDI 02",J505*(1+BDI_EQUIPAMENTO)),)</f>
        <v>0</v>
      </c>
    </row>
    <row r="506" spans="1:11" ht="25.5" x14ac:dyDescent="0.25">
      <c r="A506" s="186"/>
      <c r="B506" s="133" t="s">
        <v>1474</v>
      </c>
      <c r="C506" s="76" t="s">
        <v>909</v>
      </c>
      <c r="D506" s="76" t="s">
        <v>909</v>
      </c>
      <c r="E506" s="142" t="s">
        <v>1596</v>
      </c>
      <c r="F506" s="76" t="s">
        <v>9</v>
      </c>
      <c r="G506" s="76">
        <v>1</v>
      </c>
      <c r="H506" s="156" t="s">
        <v>824</v>
      </c>
      <c r="I506" s="78"/>
      <c r="J506" s="78">
        <f t="shared" si="20"/>
        <v>0</v>
      </c>
      <c r="K506" s="202" cm="1">
        <f t="array" ref="K506">IFERROR(_xlfn.IFS(H506="BDI 01",J506*(1+BDI_SERVIÇO),H506="BDI 02",J506*(1+BDI_EQUIPAMENTO)),)</f>
        <v>0</v>
      </c>
    </row>
    <row r="507" spans="1:11" ht="25.5" x14ac:dyDescent="0.25">
      <c r="A507" s="186"/>
      <c r="B507" s="133" t="s">
        <v>1503</v>
      </c>
      <c r="C507" s="76" t="s">
        <v>909</v>
      </c>
      <c r="D507" s="76" t="s">
        <v>909</v>
      </c>
      <c r="E507" s="142" t="s">
        <v>1597</v>
      </c>
      <c r="F507" s="76" t="s">
        <v>9</v>
      </c>
      <c r="G507" s="76">
        <v>1</v>
      </c>
      <c r="H507" s="156" t="s">
        <v>824</v>
      </c>
      <c r="I507" s="78"/>
      <c r="J507" s="78">
        <f t="shared" si="20"/>
        <v>0</v>
      </c>
      <c r="K507" s="202" cm="1">
        <f t="array" ref="K507">IFERROR(_xlfn.IFS(H507="BDI 01",J507*(1+BDI_SERVIÇO),H507="BDI 02",J507*(1+BDI_EQUIPAMENTO)),)</f>
        <v>0</v>
      </c>
    </row>
    <row r="508" spans="1:11" ht="25.5" x14ac:dyDescent="0.25">
      <c r="A508" s="186"/>
      <c r="B508" s="133" t="s">
        <v>1504</v>
      </c>
      <c r="C508" s="76" t="s">
        <v>909</v>
      </c>
      <c r="D508" s="76" t="s">
        <v>909</v>
      </c>
      <c r="E508" s="142" t="s">
        <v>1598</v>
      </c>
      <c r="F508" s="76" t="s">
        <v>9</v>
      </c>
      <c r="G508" s="76">
        <v>1</v>
      </c>
      <c r="H508" s="156" t="s">
        <v>824</v>
      </c>
      <c r="I508" s="78"/>
      <c r="J508" s="78">
        <f t="shared" si="20"/>
        <v>0</v>
      </c>
      <c r="K508" s="202" cm="1">
        <f t="array" ref="K508">IFERROR(_xlfn.IFS(H508="BDI 01",J508*(1+BDI_SERVIÇO),H508="BDI 02",J508*(1+BDI_EQUIPAMENTO)),)</f>
        <v>0</v>
      </c>
    </row>
    <row r="509" spans="1:11" ht="25.5" x14ac:dyDescent="0.25">
      <c r="A509" s="186"/>
      <c r="B509" s="133" t="s">
        <v>1505</v>
      </c>
      <c r="C509" s="76" t="s">
        <v>909</v>
      </c>
      <c r="D509" s="76" t="s">
        <v>909</v>
      </c>
      <c r="E509" s="142" t="s">
        <v>1599</v>
      </c>
      <c r="F509" s="76" t="s">
        <v>9</v>
      </c>
      <c r="G509" s="76">
        <v>2</v>
      </c>
      <c r="H509" s="156" t="s">
        <v>824</v>
      </c>
      <c r="I509" s="78"/>
      <c r="J509" s="78">
        <f t="shared" si="20"/>
        <v>0</v>
      </c>
      <c r="K509" s="202" cm="1">
        <f t="array" ref="K509">IFERROR(_xlfn.IFS(H509="BDI 01",J509*(1+BDI_SERVIÇO),H509="BDI 02",J509*(1+BDI_EQUIPAMENTO)),)</f>
        <v>0</v>
      </c>
    </row>
    <row r="510" spans="1:11" x14ac:dyDescent="0.25">
      <c r="A510" s="186"/>
      <c r="B510" s="133" t="s">
        <v>1506</v>
      </c>
      <c r="C510" s="76" t="s">
        <v>909</v>
      </c>
      <c r="D510" s="76" t="s">
        <v>909</v>
      </c>
      <c r="E510" s="142" t="s">
        <v>1605</v>
      </c>
      <c r="F510" s="76" t="s">
        <v>9</v>
      </c>
      <c r="G510" s="76">
        <v>8</v>
      </c>
      <c r="H510" s="156" t="s">
        <v>824</v>
      </c>
      <c r="I510" s="78"/>
      <c r="J510" s="78">
        <f t="shared" si="20"/>
        <v>0</v>
      </c>
      <c r="K510" s="202" cm="1">
        <f t="array" ref="K510">IFERROR(_xlfn.IFS(H510="BDI 01",J510*(1+BDI_SERVIÇO),H510="BDI 02",J510*(1+BDI_EQUIPAMENTO)),)</f>
        <v>0</v>
      </c>
    </row>
    <row r="511" spans="1:11" x14ac:dyDescent="0.25">
      <c r="A511" s="186"/>
      <c r="B511" s="133" t="s">
        <v>1507</v>
      </c>
      <c r="C511" s="76" t="s">
        <v>909</v>
      </c>
      <c r="D511" s="76" t="s">
        <v>909</v>
      </c>
      <c r="E511" s="142" t="s">
        <v>1606</v>
      </c>
      <c r="F511" s="76" t="s">
        <v>9</v>
      </c>
      <c r="G511" s="76">
        <v>5</v>
      </c>
      <c r="H511" s="156" t="s">
        <v>824</v>
      </c>
      <c r="I511" s="78"/>
      <c r="J511" s="78">
        <f t="shared" si="20"/>
        <v>0</v>
      </c>
      <c r="K511" s="202" cm="1">
        <f t="array" ref="K511">IFERROR(_xlfn.IFS(H511="BDI 01",J511*(1+BDI_SERVIÇO),H511="BDI 02",J511*(1+BDI_EQUIPAMENTO)),)</f>
        <v>0</v>
      </c>
    </row>
    <row r="512" spans="1:11" x14ac:dyDescent="0.25">
      <c r="A512" s="186"/>
      <c r="B512" s="133" t="s">
        <v>1508</v>
      </c>
      <c r="C512" s="76" t="s">
        <v>909</v>
      </c>
      <c r="D512" s="76" t="s">
        <v>909</v>
      </c>
      <c r="E512" s="142" t="s">
        <v>1607</v>
      </c>
      <c r="F512" s="76" t="s">
        <v>9</v>
      </c>
      <c r="G512" s="76">
        <v>8</v>
      </c>
      <c r="H512" s="156" t="s">
        <v>824</v>
      </c>
      <c r="I512" s="78"/>
      <c r="J512" s="78">
        <f t="shared" si="20"/>
        <v>0</v>
      </c>
      <c r="K512" s="202" cm="1">
        <f t="array" ref="K512">IFERROR(_xlfn.IFS(H512="BDI 01",J512*(1+BDI_SERVIÇO),H512="BDI 02",J512*(1+BDI_EQUIPAMENTO)),)</f>
        <v>0</v>
      </c>
    </row>
    <row r="513" spans="1:11" x14ac:dyDescent="0.25">
      <c r="A513" s="186"/>
      <c r="B513" s="133" t="s">
        <v>1509</v>
      </c>
      <c r="C513" s="76" t="s">
        <v>909</v>
      </c>
      <c r="D513" s="76" t="s">
        <v>909</v>
      </c>
      <c r="E513" s="142" t="s">
        <v>1608</v>
      </c>
      <c r="F513" s="76" t="s">
        <v>9</v>
      </c>
      <c r="G513" s="76">
        <v>3</v>
      </c>
      <c r="H513" s="156" t="s">
        <v>824</v>
      </c>
      <c r="I513" s="78"/>
      <c r="J513" s="78">
        <f t="shared" si="20"/>
        <v>0</v>
      </c>
      <c r="K513" s="202" cm="1">
        <f t="array" ref="K513">IFERROR(_xlfn.IFS(H513="BDI 01",J513*(1+BDI_SERVIÇO),H513="BDI 02",J513*(1+BDI_EQUIPAMENTO)),)</f>
        <v>0</v>
      </c>
    </row>
    <row r="514" spans="1:11" x14ac:dyDescent="0.25">
      <c r="A514" s="186"/>
      <c r="B514" s="133" t="s">
        <v>1510</v>
      </c>
      <c r="C514" s="76" t="s">
        <v>909</v>
      </c>
      <c r="D514" s="76" t="s">
        <v>909</v>
      </c>
      <c r="E514" s="142" t="s">
        <v>1609</v>
      </c>
      <c r="F514" s="76" t="s">
        <v>9</v>
      </c>
      <c r="G514" s="76">
        <v>3</v>
      </c>
      <c r="H514" s="156" t="s">
        <v>824</v>
      </c>
      <c r="I514" s="78"/>
      <c r="J514" s="78">
        <f t="shared" si="20"/>
        <v>0</v>
      </c>
      <c r="K514" s="202" cm="1">
        <f t="array" ref="K514">IFERROR(_xlfn.IFS(H514="BDI 01",J514*(1+BDI_SERVIÇO),H514="BDI 02",J514*(1+BDI_EQUIPAMENTO)),)</f>
        <v>0</v>
      </c>
    </row>
    <row r="515" spans="1:11" x14ac:dyDescent="0.25">
      <c r="A515" s="186"/>
      <c r="B515" s="133" t="s">
        <v>1511</v>
      </c>
      <c r="C515" s="76" t="s">
        <v>909</v>
      </c>
      <c r="D515" s="76" t="s">
        <v>909</v>
      </c>
      <c r="E515" s="142" t="s">
        <v>1610</v>
      </c>
      <c r="F515" s="76" t="s">
        <v>9</v>
      </c>
      <c r="G515" s="76">
        <v>3</v>
      </c>
      <c r="H515" s="156" t="s">
        <v>824</v>
      </c>
      <c r="I515" s="78"/>
      <c r="J515" s="78">
        <f t="shared" si="20"/>
        <v>0</v>
      </c>
      <c r="K515" s="202" cm="1">
        <f t="array" ref="K515">IFERROR(_xlfn.IFS(H515="BDI 01",J515*(1+BDI_SERVIÇO),H515="BDI 02",J515*(1+BDI_EQUIPAMENTO)),)</f>
        <v>0</v>
      </c>
    </row>
    <row r="516" spans="1:11" x14ac:dyDescent="0.25">
      <c r="A516" s="186"/>
      <c r="B516" s="133" t="s">
        <v>1512</v>
      </c>
      <c r="C516" s="76" t="s">
        <v>909</v>
      </c>
      <c r="D516" s="76" t="s">
        <v>909</v>
      </c>
      <c r="E516" s="142" t="s">
        <v>1611</v>
      </c>
      <c r="F516" s="76" t="s">
        <v>9</v>
      </c>
      <c r="G516" s="76">
        <v>12</v>
      </c>
      <c r="H516" s="156" t="s">
        <v>824</v>
      </c>
      <c r="I516" s="78"/>
      <c r="J516" s="78">
        <f t="shared" si="20"/>
        <v>0</v>
      </c>
      <c r="K516" s="202" cm="1">
        <f t="array" ref="K516">IFERROR(_xlfn.IFS(H516="BDI 01",J516*(1+BDI_SERVIÇO),H516="BDI 02",J516*(1+BDI_EQUIPAMENTO)),)</f>
        <v>0</v>
      </c>
    </row>
    <row r="517" spans="1:11" x14ac:dyDescent="0.25">
      <c r="A517" s="186"/>
      <c r="B517" s="133" t="s">
        <v>1513</v>
      </c>
      <c r="C517" s="76" t="s">
        <v>909</v>
      </c>
      <c r="D517" s="76" t="s">
        <v>909</v>
      </c>
      <c r="E517" s="142" t="s">
        <v>1612</v>
      </c>
      <c r="F517" s="76" t="s">
        <v>9</v>
      </c>
      <c r="G517" s="76">
        <v>3</v>
      </c>
      <c r="H517" s="156" t="s">
        <v>824</v>
      </c>
      <c r="I517" s="78"/>
      <c r="J517" s="78">
        <f t="shared" si="20"/>
        <v>0</v>
      </c>
      <c r="K517" s="202" cm="1">
        <f t="array" ref="K517">IFERROR(_xlfn.IFS(H517="BDI 01",J517*(1+BDI_SERVIÇO),H517="BDI 02",J517*(1+BDI_EQUIPAMENTO)),)</f>
        <v>0</v>
      </c>
    </row>
    <row r="518" spans="1:11" x14ac:dyDescent="0.25">
      <c r="A518" s="186"/>
      <c r="B518" s="133" t="s">
        <v>1514</v>
      </c>
      <c r="C518" s="76" t="s">
        <v>909</v>
      </c>
      <c r="D518" s="76" t="s">
        <v>909</v>
      </c>
      <c r="E518" s="142" t="s">
        <v>1613</v>
      </c>
      <c r="F518" s="76" t="s">
        <v>9</v>
      </c>
      <c r="G518" s="76">
        <v>1</v>
      </c>
      <c r="H518" s="156" t="s">
        <v>824</v>
      </c>
      <c r="I518" s="78"/>
      <c r="J518" s="78">
        <f t="shared" si="20"/>
        <v>0</v>
      </c>
      <c r="K518" s="202" cm="1">
        <f t="array" ref="K518">IFERROR(_xlfn.IFS(H518="BDI 01",J518*(1+BDI_SERVIÇO),H518="BDI 02",J518*(1+BDI_EQUIPAMENTO)),)</f>
        <v>0</v>
      </c>
    </row>
    <row r="519" spans="1:11" x14ac:dyDescent="0.25">
      <c r="A519" s="186"/>
      <c r="B519" s="133" t="s">
        <v>1515</v>
      </c>
      <c r="C519" s="76" t="s">
        <v>909</v>
      </c>
      <c r="D519" s="76" t="s">
        <v>909</v>
      </c>
      <c r="E519" s="142" t="s">
        <v>1614</v>
      </c>
      <c r="F519" s="76" t="s">
        <v>9</v>
      </c>
      <c r="G519" s="76">
        <v>1</v>
      </c>
      <c r="H519" s="156" t="s">
        <v>824</v>
      </c>
      <c r="I519" s="78"/>
      <c r="J519" s="78">
        <f t="shared" si="20"/>
        <v>0</v>
      </c>
      <c r="K519" s="202" cm="1">
        <f t="array" ref="K519">IFERROR(_xlfn.IFS(H519="BDI 01",J519*(1+BDI_SERVIÇO),H519="BDI 02",J519*(1+BDI_EQUIPAMENTO)),)</f>
        <v>0</v>
      </c>
    </row>
    <row r="520" spans="1:11" x14ac:dyDescent="0.25">
      <c r="A520" s="186"/>
      <c r="B520" s="133" t="s">
        <v>1516</v>
      </c>
      <c r="C520" s="76" t="s">
        <v>909</v>
      </c>
      <c r="D520" s="76" t="s">
        <v>909</v>
      </c>
      <c r="E520" s="142" t="s">
        <v>1615</v>
      </c>
      <c r="F520" s="76" t="s">
        <v>9</v>
      </c>
      <c r="G520" s="76">
        <v>1</v>
      </c>
      <c r="H520" s="156" t="s">
        <v>824</v>
      </c>
      <c r="I520" s="78"/>
      <c r="J520" s="78">
        <f t="shared" si="20"/>
        <v>0</v>
      </c>
      <c r="K520" s="202" cm="1">
        <f t="array" ref="K520">IFERROR(_xlfn.IFS(H520="BDI 01",J520*(1+BDI_SERVIÇO),H520="BDI 02",J520*(1+BDI_EQUIPAMENTO)),)</f>
        <v>0</v>
      </c>
    </row>
    <row r="521" spans="1:11" x14ac:dyDescent="0.25">
      <c r="A521" s="186"/>
      <c r="B521" s="133" t="s">
        <v>1517</v>
      </c>
      <c r="C521" s="76" t="s">
        <v>909</v>
      </c>
      <c r="D521" s="76" t="s">
        <v>909</v>
      </c>
      <c r="E521" s="142" t="s">
        <v>1616</v>
      </c>
      <c r="F521" s="76" t="s">
        <v>9</v>
      </c>
      <c r="G521" s="76">
        <v>2</v>
      </c>
      <c r="H521" s="156" t="s">
        <v>824</v>
      </c>
      <c r="I521" s="78"/>
      <c r="J521" s="78">
        <f t="shared" si="20"/>
        <v>0</v>
      </c>
      <c r="K521" s="202" cm="1">
        <f t="array" ref="K521">IFERROR(_xlfn.IFS(H521="BDI 01",J521*(1+BDI_SERVIÇO),H521="BDI 02",J521*(1+BDI_EQUIPAMENTO)),)</f>
        <v>0</v>
      </c>
    </row>
    <row r="522" spans="1:11" x14ac:dyDescent="0.25">
      <c r="A522" s="186"/>
      <c r="B522" s="133" t="s">
        <v>1518</v>
      </c>
      <c r="C522" s="76" t="s">
        <v>909</v>
      </c>
      <c r="D522" s="76" t="s">
        <v>909</v>
      </c>
      <c r="E522" s="142" t="s">
        <v>1617</v>
      </c>
      <c r="F522" s="76" t="s">
        <v>9</v>
      </c>
      <c r="G522" s="76">
        <v>2</v>
      </c>
      <c r="H522" s="156" t="s">
        <v>824</v>
      </c>
      <c r="I522" s="78"/>
      <c r="J522" s="78">
        <f t="shared" si="20"/>
        <v>0</v>
      </c>
      <c r="K522" s="202" cm="1">
        <f t="array" ref="K522">IFERROR(_xlfn.IFS(H522="BDI 01",J522*(1+BDI_SERVIÇO),H522="BDI 02",J522*(1+BDI_EQUIPAMENTO)),)</f>
        <v>0</v>
      </c>
    </row>
    <row r="523" spans="1:11" x14ac:dyDescent="0.25">
      <c r="A523" s="186"/>
      <c r="B523" s="133" t="s">
        <v>1519</v>
      </c>
      <c r="C523" s="76" t="s">
        <v>1568</v>
      </c>
      <c r="D523" s="76" t="s">
        <v>843</v>
      </c>
      <c r="E523" s="142" t="s">
        <v>1502</v>
      </c>
      <c r="F523" s="76" t="s">
        <v>73</v>
      </c>
      <c r="G523" s="76">
        <f>26700+15000</f>
        <v>41700</v>
      </c>
      <c r="H523" s="156" t="s">
        <v>824</v>
      </c>
      <c r="I523" s="78"/>
      <c r="J523" s="78">
        <f t="shared" si="20"/>
        <v>0</v>
      </c>
      <c r="K523" s="202" cm="1">
        <f t="array" ref="K523">IFERROR(_xlfn.IFS(H523="BDI 01",J523*(1+BDI_SERVIÇO),H523="BDI 02",J523*(1+BDI_EQUIPAMENTO)),)</f>
        <v>0</v>
      </c>
    </row>
    <row r="524" spans="1:11" x14ac:dyDescent="0.25">
      <c r="A524" s="186"/>
      <c r="B524" s="133" t="s">
        <v>1520</v>
      </c>
      <c r="C524" s="76" t="s">
        <v>272</v>
      </c>
      <c r="D524" s="76" t="s">
        <v>843</v>
      </c>
      <c r="E524" s="142" t="s">
        <v>273</v>
      </c>
      <c r="F524" s="76" t="s">
        <v>33</v>
      </c>
      <c r="G524" s="76">
        <f>1800+4000</f>
        <v>5800</v>
      </c>
      <c r="H524" s="156" t="s">
        <v>824</v>
      </c>
      <c r="I524" s="78"/>
      <c r="J524" s="78">
        <f t="shared" si="20"/>
        <v>0</v>
      </c>
      <c r="K524" s="202" cm="1">
        <f t="array" ref="K524">IFERROR(_xlfn.IFS(H524="BDI 01",J524*(1+BDI_SERVIÇO),H524="BDI 02",J524*(1+BDI_EQUIPAMENTO)),)</f>
        <v>0</v>
      </c>
    </row>
    <row r="525" spans="1:11" x14ac:dyDescent="0.25">
      <c r="A525" s="186"/>
      <c r="B525" s="133" t="s">
        <v>1521</v>
      </c>
      <c r="C525" s="76" t="s">
        <v>1570</v>
      </c>
      <c r="D525" s="76" t="s">
        <v>843</v>
      </c>
      <c r="E525" s="142" t="s">
        <v>1475</v>
      </c>
      <c r="F525" s="76" t="s">
        <v>33</v>
      </c>
      <c r="G525" s="76">
        <f>1800+4000</f>
        <v>5800</v>
      </c>
      <c r="H525" s="156" t="s">
        <v>824</v>
      </c>
      <c r="I525" s="78"/>
      <c r="J525" s="78">
        <f t="shared" si="20"/>
        <v>0</v>
      </c>
      <c r="K525" s="202" cm="1">
        <f t="array" ref="K525">IFERROR(_xlfn.IFS(H525="BDI 01",J525*(1+BDI_SERVIÇO),H525="BDI 02",J525*(1+BDI_EQUIPAMENTO)),)</f>
        <v>0</v>
      </c>
    </row>
    <row r="526" spans="1:11" x14ac:dyDescent="0.25">
      <c r="A526" s="186"/>
      <c r="B526" s="133" t="s">
        <v>1715</v>
      </c>
      <c r="C526" s="76" t="s">
        <v>1624</v>
      </c>
      <c r="D526" s="76" t="s">
        <v>843</v>
      </c>
      <c r="E526" s="142" t="s">
        <v>1495</v>
      </c>
      <c r="F526" s="76" t="s">
        <v>33</v>
      </c>
      <c r="G526" s="76">
        <v>2.87</v>
      </c>
      <c r="H526" s="156" t="s">
        <v>824</v>
      </c>
      <c r="I526" s="78"/>
      <c r="J526" s="78">
        <f t="shared" si="20"/>
        <v>0</v>
      </c>
      <c r="K526" s="202" cm="1">
        <f t="array" ref="K526">IFERROR(_xlfn.IFS(H526="BDI 01",J526*(1+BDI_SERVIÇO),H526="BDI 02",J526*(1+BDI_EQUIPAMENTO)),)</f>
        <v>0</v>
      </c>
    </row>
    <row r="527" spans="1:11" x14ac:dyDescent="0.25">
      <c r="A527" s="186"/>
      <c r="B527" s="133" t="s">
        <v>1716</v>
      </c>
      <c r="C527" s="76" t="s">
        <v>1625</v>
      </c>
      <c r="D527" s="76" t="s">
        <v>843</v>
      </c>
      <c r="E527" s="142" t="s">
        <v>1496</v>
      </c>
      <c r="F527" s="76" t="s">
        <v>9</v>
      </c>
      <c r="G527" s="76">
        <v>65</v>
      </c>
      <c r="H527" s="156" t="s">
        <v>824</v>
      </c>
      <c r="I527" s="78"/>
      <c r="J527" s="78">
        <f t="shared" si="20"/>
        <v>0</v>
      </c>
      <c r="K527" s="202" cm="1">
        <f t="array" ref="K527">IFERROR(_xlfn.IFS(H527="BDI 01",J527*(1+BDI_SERVIÇO),H527="BDI 02",J527*(1+BDI_EQUIPAMENTO)),)</f>
        <v>0</v>
      </c>
    </row>
    <row r="528" spans="1:11" x14ac:dyDescent="0.25">
      <c r="A528" s="186"/>
      <c r="B528" s="133" t="s">
        <v>1522</v>
      </c>
      <c r="C528" s="76" t="s">
        <v>1628</v>
      </c>
      <c r="D528" s="76" t="s">
        <v>843</v>
      </c>
      <c r="E528" s="142" t="s">
        <v>1499</v>
      </c>
      <c r="F528" s="76" t="s">
        <v>33</v>
      </c>
      <c r="G528" s="76">
        <v>3.57</v>
      </c>
      <c r="H528" s="156" t="s">
        <v>824</v>
      </c>
      <c r="I528" s="78"/>
      <c r="J528" s="78">
        <f t="shared" si="20"/>
        <v>0</v>
      </c>
      <c r="K528" s="202" cm="1">
        <f t="array" ref="K528">IFERROR(_xlfn.IFS(H528="BDI 01",J528*(1+BDI_SERVIÇO),H528="BDI 02",J528*(1+BDI_EQUIPAMENTO)),)</f>
        <v>0</v>
      </c>
    </row>
    <row r="529" spans="1:11" x14ac:dyDescent="0.25">
      <c r="A529" s="186"/>
      <c r="B529" s="133" t="s">
        <v>1523</v>
      </c>
      <c r="C529" s="76" t="s">
        <v>1629</v>
      </c>
      <c r="D529" s="76" t="s">
        <v>843</v>
      </c>
      <c r="E529" s="142" t="s">
        <v>1500</v>
      </c>
      <c r="F529" s="76" t="s">
        <v>33</v>
      </c>
      <c r="G529" s="76">
        <v>22.01</v>
      </c>
      <c r="H529" s="156" t="s">
        <v>824</v>
      </c>
      <c r="I529" s="78"/>
      <c r="J529" s="78">
        <f t="shared" si="20"/>
        <v>0</v>
      </c>
      <c r="K529" s="202" cm="1">
        <f t="array" ref="K529">IFERROR(_xlfn.IFS(H529="BDI 01",J529*(1+BDI_SERVIÇO),H529="BDI 02",J529*(1+BDI_EQUIPAMENTO)),)</f>
        <v>0</v>
      </c>
    </row>
    <row r="530" spans="1:11" x14ac:dyDescent="0.25">
      <c r="A530" s="186"/>
      <c r="B530" s="133" t="s">
        <v>1524</v>
      </c>
      <c r="C530" s="76" t="s">
        <v>1630</v>
      </c>
      <c r="D530" s="76" t="s">
        <v>843</v>
      </c>
      <c r="E530" s="142" t="s">
        <v>1501</v>
      </c>
      <c r="F530" s="76" t="s">
        <v>33</v>
      </c>
      <c r="G530" s="76">
        <v>5.37</v>
      </c>
      <c r="H530" s="156" t="s">
        <v>824</v>
      </c>
      <c r="I530" s="78"/>
      <c r="J530" s="78">
        <f t="shared" si="20"/>
        <v>0</v>
      </c>
      <c r="K530" s="202" cm="1">
        <f t="array" ref="K530">IFERROR(_xlfn.IFS(H530="BDI 01",J530*(1+BDI_SERVIÇO),H530="BDI 02",J530*(1+BDI_EQUIPAMENTO)),)</f>
        <v>0</v>
      </c>
    </row>
    <row r="531" spans="1:11" x14ac:dyDescent="0.25">
      <c r="A531" s="186"/>
      <c r="B531" s="133" t="s">
        <v>1525</v>
      </c>
      <c r="C531" s="76" t="s">
        <v>909</v>
      </c>
      <c r="D531" s="76" t="s">
        <v>909</v>
      </c>
      <c r="E531" s="142" t="s">
        <v>1618</v>
      </c>
      <c r="F531" s="76" t="s">
        <v>9</v>
      </c>
      <c r="G531" s="76">
        <v>3</v>
      </c>
      <c r="H531" s="156" t="s">
        <v>824</v>
      </c>
      <c r="I531" s="78"/>
      <c r="J531" s="78">
        <f t="shared" si="20"/>
        <v>0</v>
      </c>
      <c r="K531" s="202" cm="1">
        <f t="array" ref="K531">IFERROR(_xlfn.IFS(H531="BDI 01",J531*(1+BDI_SERVIÇO),H531="BDI 02",J531*(1+BDI_EQUIPAMENTO)),)</f>
        <v>0</v>
      </c>
    </row>
    <row r="532" spans="1:11" x14ac:dyDescent="0.25">
      <c r="A532" s="186"/>
      <c r="B532" s="133" t="s">
        <v>1526</v>
      </c>
      <c r="C532" s="76" t="s">
        <v>909</v>
      </c>
      <c r="D532" s="76" t="s">
        <v>909</v>
      </c>
      <c r="E532" s="142" t="s">
        <v>1619</v>
      </c>
      <c r="F532" s="76" t="s">
        <v>9</v>
      </c>
      <c r="G532" s="76">
        <v>3</v>
      </c>
      <c r="H532" s="156" t="s">
        <v>824</v>
      </c>
      <c r="I532" s="78"/>
      <c r="J532" s="78">
        <f t="shared" si="20"/>
        <v>0</v>
      </c>
      <c r="K532" s="202" cm="1">
        <f t="array" ref="K532">IFERROR(_xlfn.IFS(H532="BDI 01",J532*(1+BDI_SERVIÇO),H532="BDI 02",J532*(1+BDI_EQUIPAMENTO)),)</f>
        <v>0</v>
      </c>
    </row>
    <row r="533" spans="1:11" x14ac:dyDescent="0.25">
      <c r="A533" s="186"/>
      <c r="B533" s="133" t="s">
        <v>1527</v>
      </c>
      <c r="C533" s="76" t="s">
        <v>1626</v>
      </c>
      <c r="D533" s="76" t="s">
        <v>843</v>
      </c>
      <c r="E533" s="142" t="s">
        <v>1497</v>
      </c>
      <c r="F533" s="76" t="s">
        <v>9</v>
      </c>
      <c r="G533" s="76">
        <v>64</v>
      </c>
      <c r="H533" s="156" t="s">
        <v>824</v>
      </c>
      <c r="I533" s="78"/>
      <c r="J533" s="78">
        <f t="shared" si="20"/>
        <v>0</v>
      </c>
      <c r="K533" s="202" cm="1">
        <f t="array" ref="K533">IFERROR(_xlfn.IFS(H533="BDI 01",J533*(1+BDI_SERVIÇO),H533="BDI 02",J533*(1+BDI_EQUIPAMENTO)),)</f>
        <v>0</v>
      </c>
    </row>
    <row r="534" spans="1:11" x14ac:dyDescent="0.25">
      <c r="A534" s="186"/>
      <c r="B534" s="133" t="s">
        <v>1528</v>
      </c>
      <c r="C534" s="76" t="s">
        <v>1627</v>
      </c>
      <c r="D534" s="76" t="s">
        <v>843</v>
      </c>
      <c r="E534" s="142" t="s">
        <v>1498</v>
      </c>
      <c r="F534" s="76" t="s">
        <v>9</v>
      </c>
      <c r="G534" s="76">
        <v>127</v>
      </c>
      <c r="H534" s="156" t="s">
        <v>824</v>
      </c>
      <c r="I534" s="78"/>
      <c r="J534" s="78">
        <f t="shared" si="20"/>
        <v>0</v>
      </c>
      <c r="K534" s="202" cm="1">
        <f t="array" ref="K534">IFERROR(_xlfn.IFS(H534="BDI 01",J534*(1+BDI_SERVIÇO),H534="BDI 02",J534*(1+BDI_EQUIPAMENTO)),)</f>
        <v>0</v>
      </c>
    </row>
    <row r="535" spans="1:11" x14ac:dyDescent="0.25">
      <c r="A535" s="186"/>
      <c r="B535" s="133" t="s">
        <v>1529</v>
      </c>
      <c r="C535" s="76" t="s">
        <v>1622</v>
      </c>
      <c r="D535" s="76" t="s">
        <v>843</v>
      </c>
      <c r="E535" s="142" t="s">
        <v>1484</v>
      </c>
      <c r="F535" s="76" t="s">
        <v>36</v>
      </c>
      <c r="G535" s="76">
        <v>560</v>
      </c>
      <c r="H535" s="156" t="s">
        <v>824</v>
      </c>
      <c r="I535" s="78"/>
      <c r="J535" s="78">
        <f t="shared" si="20"/>
        <v>0</v>
      </c>
      <c r="K535" s="202" cm="1">
        <f t="array" ref="K535">IFERROR(_xlfn.IFS(H535="BDI 01",J535*(1+BDI_SERVIÇO),H535="BDI 02",J535*(1+BDI_EQUIPAMENTO)),)</f>
        <v>0</v>
      </c>
    </row>
    <row r="536" spans="1:11" x14ac:dyDescent="0.25">
      <c r="A536" s="186"/>
      <c r="B536" s="133" t="s">
        <v>1530</v>
      </c>
      <c r="C536" s="76" t="s">
        <v>1553</v>
      </c>
      <c r="D536" s="76" t="s">
        <v>843</v>
      </c>
      <c r="E536" s="142" t="s">
        <v>1485</v>
      </c>
      <c r="F536" s="76" t="s">
        <v>36</v>
      </c>
      <c r="G536" s="76">
        <v>122</v>
      </c>
      <c r="H536" s="156" t="s">
        <v>824</v>
      </c>
      <c r="I536" s="78"/>
      <c r="J536" s="78">
        <f t="shared" si="20"/>
        <v>0</v>
      </c>
      <c r="K536" s="202" cm="1">
        <f t="array" ref="K536">IFERROR(_xlfn.IFS(H536="BDI 01",J536*(1+BDI_SERVIÇO),H536="BDI 02",J536*(1+BDI_EQUIPAMENTO)),)</f>
        <v>0</v>
      </c>
    </row>
    <row r="537" spans="1:11" x14ac:dyDescent="0.25">
      <c r="A537" s="186"/>
      <c r="B537" s="133" t="s">
        <v>1531</v>
      </c>
      <c r="C537" s="76" t="s">
        <v>1554</v>
      </c>
      <c r="D537" s="76" t="s">
        <v>843</v>
      </c>
      <c r="E537" s="142" t="s">
        <v>1486</v>
      </c>
      <c r="F537" s="76" t="s">
        <v>36</v>
      </c>
      <c r="G537" s="76">
        <v>366</v>
      </c>
      <c r="H537" s="156" t="s">
        <v>824</v>
      </c>
      <c r="I537" s="78"/>
      <c r="J537" s="78">
        <f t="shared" si="20"/>
        <v>0</v>
      </c>
      <c r="K537" s="202" cm="1">
        <f t="array" ref="K537">IFERROR(_xlfn.IFS(H537="BDI 01",J537*(1+BDI_SERVIÇO),H537="BDI 02",J537*(1+BDI_EQUIPAMENTO)),)</f>
        <v>0</v>
      </c>
    </row>
    <row r="538" spans="1:11" x14ac:dyDescent="0.25">
      <c r="A538" s="186"/>
      <c r="B538" s="133" t="s">
        <v>1532</v>
      </c>
      <c r="C538" s="76" t="s">
        <v>1555</v>
      </c>
      <c r="D538" s="76" t="s">
        <v>843</v>
      </c>
      <c r="E538" s="142" t="s">
        <v>1487</v>
      </c>
      <c r="F538" s="76" t="s">
        <v>36</v>
      </c>
      <c r="G538" s="76">
        <v>144</v>
      </c>
      <c r="H538" s="156" t="s">
        <v>824</v>
      </c>
      <c r="I538" s="78"/>
      <c r="J538" s="78">
        <f t="shared" ref="J538:J554" si="21">ROUND(I538*G538,2)</f>
        <v>0</v>
      </c>
      <c r="K538" s="202" cm="1">
        <f t="array" ref="K538">IFERROR(_xlfn.IFS(H538="BDI 01",J538*(1+BDI_SERVIÇO),H538="BDI 02",J538*(1+BDI_EQUIPAMENTO)),)</f>
        <v>0</v>
      </c>
    </row>
    <row r="539" spans="1:11" x14ac:dyDescent="0.25">
      <c r="A539" s="186"/>
      <c r="B539" s="133" t="s">
        <v>1533</v>
      </c>
      <c r="C539" s="76" t="s">
        <v>1556</v>
      </c>
      <c r="D539" s="76" t="s">
        <v>843</v>
      </c>
      <c r="E539" s="142" t="s">
        <v>1488</v>
      </c>
      <c r="F539" s="76" t="s">
        <v>36</v>
      </c>
      <c r="G539" s="76">
        <v>316</v>
      </c>
      <c r="H539" s="156" t="s">
        <v>824</v>
      </c>
      <c r="I539" s="78"/>
      <c r="J539" s="78">
        <f t="shared" si="21"/>
        <v>0</v>
      </c>
      <c r="K539" s="202" cm="1">
        <f t="array" ref="K539">IFERROR(_xlfn.IFS(H539="BDI 01",J539*(1+BDI_SERVIÇO),H539="BDI 02",J539*(1+BDI_EQUIPAMENTO)),)</f>
        <v>0</v>
      </c>
    </row>
    <row r="540" spans="1:11" x14ac:dyDescent="0.25">
      <c r="A540" s="186"/>
      <c r="B540" s="133" t="s">
        <v>1534</v>
      </c>
      <c r="C540" s="76" t="s">
        <v>1557</v>
      </c>
      <c r="D540" s="76" t="s">
        <v>843</v>
      </c>
      <c r="E540" s="142" t="s">
        <v>1489</v>
      </c>
      <c r="F540" s="76" t="s">
        <v>36</v>
      </c>
      <c r="G540" s="76">
        <v>320</v>
      </c>
      <c r="H540" s="156" t="s">
        <v>824</v>
      </c>
      <c r="I540" s="78"/>
      <c r="J540" s="78">
        <f t="shared" si="21"/>
        <v>0</v>
      </c>
      <c r="K540" s="202" cm="1">
        <f t="array" ref="K540">IFERROR(_xlfn.IFS(H540="BDI 01",J540*(1+BDI_SERVIÇO),H540="BDI 02",J540*(1+BDI_EQUIPAMENTO)),)</f>
        <v>0</v>
      </c>
    </row>
    <row r="541" spans="1:11" x14ac:dyDescent="0.25">
      <c r="A541" s="186"/>
      <c r="B541" s="133" t="s">
        <v>1535</v>
      </c>
      <c r="C541" s="76" t="s">
        <v>1558</v>
      </c>
      <c r="D541" s="76" t="s">
        <v>843</v>
      </c>
      <c r="E541" s="142" t="s">
        <v>1490</v>
      </c>
      <c r="F541" s="76" t="s">
        <v>36</v>
      </c>
      <c r="G541" s="76">
        <v>322</v>
      </c>
      <c r="H541" s="156" t="s">
        <v>824</v>
      </c>
      <c r="I541" s="78"/>
      <c r="J541" s="78">
        <f t="shared" si="21"/>
        <v>0</v>
      </c>
      <c r="K541" s="202" cm="1">
        <f t="array" ref="K541">IFERROR(_xlfn.IFS(H541="BDI 01",J541*(1+BDI_SERVIÇO),H541="BDI 02",J541*(1+BDI_EQUIPAMENTO)),)</f>
        <v>0</v>
      </c>
    </row>
    <row r="542" spans="1:11" x14ac:dyDescent="0.25">
      <c r="A542" s="186"/>
      <c r="B542" s="133" t="s">
        <v>1536</v>
      </c>
      <c r="C542" s="76" t="s">
        <v>1559</v>
      </c>
      <c r="D542" s="76" t="s">
        <v>843</v>
      </c>
      <c r="E542" s="142" t="s">
        <v>1491</v>
      </c>
      <c r="F542" s="76" t="s">
        <v>36</v>
      </c>
      <c r="G542" s="76">
        <v>150</v>
      </c>
      <c r="H542" s="156" t="s">
        <v>824</v>
      </c>
      <c r="I542" s="78"/>
      <c r="J542" s="78">
        <f t="shared" si="21"/>
        <v>0</v>
      </c>
      <c r="K542" s="202" cm="1">
        <f t="array" ref="K542">IFERROR(_xlfn.IFS(H542="BDI 01",J542*(1+BDI_SERVIÇO),H542="BDI 02",J542*(1+BDI_EQUIPAMENTO)),)</f>
        <v>0</v>
      </c>
    </row>
    <row r="543" spans="1:11" x14ac:dyDescent="0.25">
      <c r="A543" s="186"/>
      <c r="B543" s="133" t="s">
        <v>1537</v>
      </c>
      <c r="C543" s="76" t="s">
        <v>1560</v>
      </c>
      <c r="D543" s="76" t="s">
        <v>843</v>
      </c>
      <c r="E543" s="142" t="s">
        <v>1492</v>
      </c>
      <c r="F543" s="76" t="s">
        <v>36</v>
      </c>
      <c r="G543" s="76">
        <v>144</v>
      </c>
      <c r="H543" s="156" t="s">
        <v>824</v>
      </c>
      <c r="I543" s="78"/>
      <c r="J543" s="78">
        <f t="shared" si="21"/>
        <v>0</v>
      </c>
      <c r="K543" s="202" cm="1">
        <f t="array" ref="K543">IFERROR(_xlfn.IFS(H543="BDI 01",J543*(1+BDI_SERVIÇO),H543="BDI 02",J543*(1+BDI_EQUIPAMENTO)),)</f>
        <v>0</v>
      </c>
    </row>
    <row r="544" spans="1:11" x14ac:dyDescent="0.25">
      <c r="A544" s="186"/>
      <c r="B544" s="133" t="s">
        <v>1538</v>
      </c>
      <c r="C544" s="76" t="s">
        <v>1623</v>
      </c>
      <c r="D544" s="76" t="s">
        <v>843</v>
      </c>
      <c r="E544" s="142" t="s">
        <v>1493</v>
      </c>
      <c r="F544" s="76" t="s">
        <v>36</v>
      </c>
      <c r="G544" s="76">
        <v>138</v>
      </c>
      <c r="H544" s="156" t="s">
        <v>824</v>
      </c>
      <c r="I544" s="78"/>
      <c r="J544" s="78">
        <f t="shared" si="21"/>
        <v>0</v>
      </c>
      <c r="K544" s="202" cm="1">
        <f t="array" ref="K544">IFERROR(_xlfn.IFS(H544="BDI 01",J544*(1+BDI_SERVIÇO),H544="BDI 02",J544*(1+BDI_EQUIPAMENTO)),)</f>
        <v>0</v>
      </c>
    </row>
    <row r="545" spans="1:11" ht="25.5" x14ac:dyDescent="0.25">
      <c r="A545" s="186"/>
      <c r="B545" s="133" t="s">
        <v>1539</v>
      </c>
      <c r="C545" s="76" t="s">
        <v>1620</v>
      </c>
      <c r="D545" s="76" t="s">
        <v>843</v>
      </c>
      <c r="E545" s="142" t="s">
        <v>1476</v>
      </c>
      <c r="F545" s="76" t="s">
        <v>36</v>
      </c>
      <c r="G545" s="76">
        <v>560</v>
      </c>
      <c r="H545" s="156" t="s">
        <v>824</v>
      </c>
      <c r="I545" s="78"/>
      <c r="J545" s="78">
        <f t="shared" si="21"/>
        <v>0</v>
      </c>
      <c r="K545" s="202" cm="1">
        <f t="array" ref="K545">IFERROR(_xlfn.IFS(H545="BDI 01",J545*(1+BDI_SERVIÇO),H545="BDI 02",J545*(1+BDI_EQUIPAMENTO)),)</f>
        <v>0</v>
      </c>
    </row>
    <row r="546" spans="1:11" ht="25.5" x14ac:dyDescent="0.25">
      <c r="A546" s="186"/>
      <c r="B546" s="133" t="s">
        <v>1540</v>
      </c>
      <c r="C546" s="76" t="s">
        <v>1561</v>
      </c>
      <c r="D546" s="76" t="s">
        <v>843</v>
      </c>
      <c r="E546" s="142" t="s">
        <v>1477</v>
      </c>
      <c r="F546" s="76" t="s">
        <v>36</v>
      </c>
      <c r="G546" s="76">
        <v>122</v>
      </c>
      <c r="H546" s="156" t="s">
        <v>824</v>
      </c>
      <c r="I546" s="78"/>
      <c r="J546" s="78">
        <f t="shared" si="21"/>
        <v>0</v>
      </c>
      <c r="K546" s="202" cm="1">
        <f t="array" ref="K546">IFERROR(_xlfn.IFS(H546="BDI 01",J546*(1+BDI_SERVIÇO),H546="BDI 02",J546*(1+BDI_EQUIPAMENTO)),)</f>
        <v>0</v>
      </c>
    </row>
    <row r="547" spans="1:11" ht="25.5" x14ac:dyDescent="0.25">
      <c r="A547" s="186"/>
      <c r="B547" s="133" t="s">
        <v>1541</v>
      </c>
      <c r="C547" s="76" t="s">
        <v>1562</v>
      </c>
      <c r="D547" s="76" t="s">
        <v>843</v>
      </c>
      <c r="E547" s="142" t="s">
        <v>1478</v>
      </c>
      <c r="F547" s="76" t="s">
        <v>36</v>
      </c>
      <c r="G547" s="76">
        <v>366</v>
      </c>
      <c r="H547" s="156" t="s">
        <v>824</v>
      </c>
      <c r="I547" s="78"/>
      <c r="J547" s="78">
        <f t="shared" si="21"/>
        <v>0</v>
      </c>
      <c r="K547" s="202" cm="1">
        <f t="array" ref="K547">IFERROR(_xlfn.IFS(H547="BDI 01",J547*(1+BDI_SERVIÇO),H547="BDI 02",J547*(1+BDI_EQUIPAMENTO)),)</f>
        <v>0</v>
      </c>
    </row>
    <row r="548" spans="1:11" x14ac:dyDescent="0.25">
      <c r="A548" s="186"/>
      <c r="B548" s="133" t="s">
        <v>1542</v>
      </c>
      <c r="C548" s="76" t="s">
        <v>1563</v>
      </c>
      <c r="D548" s="76" t="s">
        <v>843</v>
      </c>
      <c r="E548" s="142" t="s">
        <v>1479</v>
      </c>
      <c r="F548" s="76" t="s">
        <v>36</v>
      </c>
      <c r="G548" s="76">
        <v>144</v>
      </c>
      <c r="H548" s="156" t="s">
        <v>824</v>
      </c>
      <c r="I548" s="78"/>
      <c r="J548" s="78">
        <f t="shared" si="21"/>
        <v>0</v>
      </c>
      <c r="K548" s="202" cm="1">
        <f t="array" ref="K548">IFERROR(_xlfn.IFS(H548="BDI 01",J548*(1+BDI_SERVIÇO),H548="BDI 02",J548*(1+BDI_EQUIPAMENTO)),)</f>
        <v>0</v>
      </c>
    </row>
    <row r="549" spans="1:11" x14ac:dyDescent="0.25">
      <c r="A549" s="186"/>
      <c r="B549" s="133" t="s">
        <v>1543</v>
      </c>
      <c r="C549" s="76" t="s">
        <v>1564</v>
      </c>
      <c r="D549" s="76" t="s">
        <v>843</v>
      </c>
      <c r="E549" s="142" t="s">
        <v>1480</v>
      </c>
      <c r="F549" s="76" t="s">
        <v>36</v>
      </c>
      <c r="G549" s="76">
        <v>316</v>
      </c>
      <c r="H549" s="156" t="s">
        <v>824</v>
      </c>
      <c r="I549" s="78"/>
      <c r="J549" s="78">
        <f t="shared" si="21"/>
        <v>0</v>
      </c>
      <c r="K549" s="202" cm="1">
        <f t="array" ref="K549">IFERROR(_xlfn.IFS(H549="BDI 01",J549*(1+BDI_SERVIÇO),H549="BDI 02",J549*(1+BDI_EQUIPAMENTO)),)</f>
        <v>0</v>
      </c>
    </row>
    <row r="550" spans="1:11" x14ac:dyDescent="0.25">
      <c r="A550" s="186"/>
      <c r="B550" s="133" t="s">
        <v>1544</v>
      </c>
      <c r="C550" s="76" t="s">
        <v>1565</v>
      </c>
      <c r="D550" s="76" t="s">
        <v>843</v>
      </c>
      <c r="E550" s="142" t="s">
        <v>1481</v>
      </c>
      <c r="F550" s="76" t="s">
        <v>36</v>
      </c>
      <c r="G550" s="76">
        <v>320</v>
      </c>
      <c r="H550" s="156" t="s">
        <v>824</v>
      </c>
      <c r="I550" s="78"/>
      <c r="J550" s="78">
        <f t="shared" si="21"/>
        <v>0</v>
      </c>
      <c r="K550" s="202" cm="1">
        <f t="array" ref="K550">IFERROR(_xlfn.IFS(H550="BDI 01",J550*(1+BDI_SERVIÇO),H550="BDI 02",J550*(1+BDI_EQUIPAMENTO)),)</f>
        <v>0</v>
      </c>
    </row>
    <row r="551" spans="1:11" ht="25.5" x14ac:dyDescent="0.25">
      <c r="A551" s="186"/>
      <c r="B551" s="133" t="s">
        <v>1545</v>
      </c>
      <c r="C551" s="76" t="s">
        <v>284</v>
      </c>
      <c r="D551" s="76" t="s">
        <v>843</v>
      </c>
      <c r="E551" s="142" t="s">
        <v>285</v>
      </c>
      <c r="F551" s="76" t="s">
        <v>36</v>
      </c>
      <c r="G551" s="76">
        <v>322</v>
      </c>
      <c r="H551" s="156" t="s">
        <v>824</v>
      </c>
      <c r="I551" s="78"/>
      <c r="J551" s="78">
        <f t="shared" si="21"/>
        <v>0</v>
      </c>
      <c r="K551" s="202" cm="1">
        <f t="array" ref="K551">IFERROR(_xlfn.IFS(H551="BDI 01",J551*(1+BDI_SERVIÇO),H551="BDI 02",J551*(1+BDI_EQUIPAMENTO)),)</f>
        <v>0</v>
      </c>
    </row>
    <row r="552" spans="1:11" x14ac:dyDescent="0.25">
      <c r="A552" s="186"/>
      <c r="B552" s="133" t="s">
        <v>1546</v>
      </c>
      <c r="C552" s="76" t="s">
        <v>286</v>
      </c>
      <c r="D552" s="76" t="s">
        <v>843</v>
      </c>
      <c r="E552" s="142" t="s">
        <v>287</v>
      </c>
      <c r="F552" s="76" t="s">
        <v>36</v>
      </c>
      <c r="G552" s="76">
        <v>150</v>
      </c>
      <c r="H552" s="156" t="s">
        <v>824</v>
      </c>
      <c r="I552" s="78"/>
      <c r="J552" s="78">
        <f t="shared" si="21"/>
        <v>0</v>
      </c>
      <c r="K552" s="202" cm="1">
        <f t="array" ref="K552">IFERROR(_xlfn.IFS(H552="BDI 01",J552*(1+BDI_SERVIÇO),H552="BDI 02",J552*(1+BDI_EQUIPAMENTO)),)</f>
        <v>0</v>
      </c>
    </row>
    <row r="553" spans="1:11" x14ac:dyDescent="0.25">
      <c r="A553" s="186"/>
      <c r="B553" s="133" t="s">
        <v>1547</v>
      </c>
      <c r="C553" s="76" t="s">
        <v>1566</v>
      </c>
      <c r="D553" s="76" t="s">
        <v>843</v>
      </c>
      <c r="E553" s="142" t="s">
        <v>1482</v>
      </c>
      <c r="F553" s="76" t="s">
        <v>36</v>
      </c>
      <c r="G553" s="76">
        <v>282</v>
      </c>
      <c r="H553" s="156" t="s">
        <v>824</v>
      </c>
      <c r="I553" s="78"/>
      <c r="J553" s="78">
        <f t="shared" si="21"/>
        <v>0</v>
      </c>
      <c r="K553" s="202" cm="1">
        <f t="array" ref="K553">IFERROR(_xlfn.IFS(H553="BDI 01",J553*(1+BDI_SERVIÇO),H553="BDI 02",J553*(1+BDI_EQUIPAMENTO)),)</f>
        <v>0</v>
      </c>
    </row>
    <row r="554" spans="1:11" x14ac:dyDescent="0.25">
      <c r="A554" s="186"/>
      <c r="B554" s="133" t="s">
        <v>1548</v>
      </c>
      <c r="C554" s="76" t="s">
        <v>909</v>
      </c>
      <c r="D554" s="76" t="s">
        <v>909</v>
      </c>
      <c r="E554" s="142" t="s">
        <v>1567</v>
      </c>
      <c r="F554" s="76" t="s">
        <v>9</v>
      </c>
      <c r="G554" s="76">
        <v>1</v>
      </c>
      <c r="H554" s="156" t="s">
        <v>824</v>
      </c>
      <c r="I554" s="78"/>
      <c r="J554" s="78">
        <f t="shared" si="21"/>
        <v>0</v>
      </c>
      <c r="K554" s="202" cm="1">
        <f t="array" ref="K554">IFERROR(_xlfn.IFS(H554="BDI 01",J554*(1+BDI_SERVIÇO),H554="BDI 02",J554*(1+BDI_EQUIPAMENTO)),)</f>
        <v>0</v>
      </c>
    </row>
    <row r="555" spans="1:11" x14ac:dyDescent="0.25">
      <c r="A555" s="186"/>
      <c r="B555" s="133"/>
      <c r="C555" s="76"/>
      <c r="E555" s="161" t="s">
        <v>1660</v>
      </c>
      <c r="F555" s="162"/>
      <c r="G555" s="76"/>
      <c r="H555" s="156"/>
      <c r="I555" s="78"/>
      <c r="J555" s="78"/>
      <c r="K555" s="202"/>
    </row>
    <row r="556" spans="1:11" x14ac:dyDescent="0.25">
      <c r="A556" s="186"/>
      <c r="B556" s="133" t="s">
        <v>1549</v>
      </c>
      <c r="C556" s="76" t="s">
        <v>332</v>
      </c>
      <c r="D556" s="76" t="s">
        <v>843</v>
      </c>
      <c r="E556" s="158" t="s">
        <v>333</v>
      </c>
      <c r="F556" s="163" t="s">
        <v>9</v>
      </c>
      <c r="G556" s="76">
        <v>13</v>
      </c>
      <c r="H556" s="156" t="s">
        <v>824</v>
      </c>
      <c r="I556" s="78"/>
      <c r="J556" s="78">
        <f t="shared" ref="J556:J576" si="22">ROUND(I556*G556,2)</f>
        <v>0</v>
      </c>
      <c r="K556" s="202" cm="1">
        <f t="array" ref="K556">IFERROR(_xlfn.IFS(H556="BDI 01",J556*(1+BDI_SERVIÇO),H556="BDI 02",J556*(1+BDI_EQUIPAMENTO)),)</f>
        <v>0</v>
      </c>
    </row>
    <row r="557" spans="1:11" x14ac:dyDescent="0.25">
      <c r="A557" s="186"/>
      <c r="B557" s="133" t="s">
        <v>1550</v>
      </c>
      <c r="C557" s="76" t="s">
        <v>338</v>
      </c>
      <c r="D557" s="76" t="s">
        <v>843</v>
      </c>
      <c r="E557" s="158" t="s">
        <v>339</v>
      </c>
      <c r="F557" s="163" t="s">
        <v>73</v>
      </c>
      <c r="G557" s="76">
        <v>60</v>
      </c>
      <c r="H557" s="156" t="s">
        <v>824</v>
      </c>
      <c r="I557" s="78"/>
      <c r="J557" s="78">
        <f t="shared" si="22"/>
        <v>0</v>
      </c>
      <c r="K557" s="202" cm="1">
        <f t="array" ref="K557">IFERROR(_xlfn.IFS(H557="BDI 01",J557*(1+BDI_SERVIÇO),H557="BDI 02",J557*(1+BDI_EQUIPAMENTO)),)</f>
        <v>0</v>
      </c>
    </row>
    <row r="558" spans="1:11" x14ac:dyDescent="0.25">
      <c r="A558" s="186"/>
      <c r="B558" s="133" t="s">
        <v>1717</v>
      </c>
      <c r="C558" s="76" t="s">
        <v>1635</v>
      </c>
      <c r="D558" s="76" t="s">
        <v>843</v>
      </c>
      <c r="E558" s="158" t="s">
        <v>1636</v>
      </c>
      <c r="F558" s="163" t="s">
        <v>1637</v>
      </c>
      <c r="G558" s="76">
        <v>24</v>
      </c>
      <c r="H558" s="156" t="s">
        <v>824</v>
      </c>
      <c r="I558" s="78"/>
      <c r="J558" s="78">
        <f t="shared" si="22"/>
        <v>0</v>
      </c>
      <c r="K558" s="202" cm="1">
        <f t="array" ref="K558">IFERROR(_xlfn.IFS(H558="BDI 01",J558*(1+BDI_SERVIÇO),H558="BDI 02",J558*(1+BDI_EQUIPAMENTO)),)</f>
        <v>0</v>
      </c>
    </row>
    <row r="559" spans="1:11" x14ac:dyDescent="0.25">
      <c r="A559" s="186"/>
      <c r="B559" s="133" t="s">
        <v>1718</v>
      </c>
      <c r="C559" s="76" t="s">
        <v>1638</v>
      </c>
      <c r="D559" s="76" t="s">
        <v>843</v>
      </c>
      <c r="E559" s="158" t="s">
        <v>1639</v>
      </c>
      <c r="F559" s="163" t="s">
        <v>1640</v>
      </c>
      <c r="G559" s="76">
        <v>102</v>
      </c>
      <c r="H559" s="156" t="s">
        <v>824</v>
      </c>
      <c r="I559" s="78"/>
      <c r="J559" s="78">
        <f t="shared" si="22"/>
        <v>0</v>
      </c>
      <c r="K559" s="202" cm="1">
        <f t="array" ref="K559">IFERROR(_xlfn.IFS(H559="BDI 01",J559*(1+BDI_SERVIÇO),H559="BDI 02",J559*(1+BDI_EQUIPAMENTO)),)</f>
        <v>0</v>
      </c>
    </row>
    <row r="560" spans="1:11" x14ac:dyDescent="0.25">
      <c r="A560" s="186"/>
      <c r="B560" s="133" t="s">
        <v>1719</v>
      </c>
      <c r="C560" s="76" t="s">
        <v>347</v>
      </c>
      <c r="D560" s="76" t="s">
        <v>843</v>
      </c>
      <c r="E560" s="158" t="s">
        <v>348</v>
      </c>
      <c r="F560" s="163" t="s">
        <v>9</v>
      </c>
      <c r="G560" s="76">
        <v>180</v>
      </c>
      <c r="H560" s="156" t="s">
        <v>824</v>
      </c>
      <c r="I560" s="78"/>
      <c r="J560" s="78">
        <f t="shared" si="22"/>
        <v>0</v>
      </c>
      <c r="K560" s="202" cm="1">
        <f t="array" ref="K560">IFERROR(_xlfn.IFS(H560="BDI 01",J560*(1+BDI_SERVIÇO),H560="BDI 02",J560*(1+BDI_EQUIPAMENTO)),)</f>
        <v>0</v>
      </c>
    </row>
    <row r="561" spans="1:11" x14ac:dyDescent="0.25">
      <c r="A561" s="186"/>
      <c r="B561" s="133" t="s">
        <v>1720</v>
      </c>
      <c r="C561" s="76" t="s">
        <v>349</v>
      </c>
      <c r="D561" s="76" t="s">
        <v>843</v>
      </c>
      <c r="E561" s="158" t="s">
        <v>350</v>
      </c>
      <c r="F561" s="163" t="s">
        <v>9</v>
      </c>
      <c r="G561" s="76">
        <v>30</v>
      </c>
      <c r="H561" s="156" t="s">
        <v>824</v>
      </c>
      <c r="I561" s="78"/>
      <c r="J561" s="78">
        <f t="shared" si="22"/>
        <v>0</v>
      </c>
      <c r="K561" s="202" cm="1">
        <f t="array" ref="K561">IFERROR(_xlfn.IFS(H561="BDI 01",J561*(1+BDI_SERVIÇO),H561="BDI 02",J561*(1+BDI_EQUIPAMENTO)),)</f>
        <v>0</v>
      </c>
    </row>
    <row r="562" spans="1:11" x14ac:dyDescent="0.25">
      <c r="A562" s="186"/>
      <c r="B562" s="133" t="s">
        <v>1721</v>
      </c>
      <c r="C562" s="76" t="s">
        <v>1641</v>
      </c>
      <c r="D562" s="76" t="s">
        <v>843</v>
      </c>
      <c r="E562" s="158" t="s">
        <v>1689</v>
      </c>
      <c r="F562" s="163" t="s">
        <v>9</v>
      </c>
      <c r="G562" s="76">
        <v>210</v>
      </c>
      <c r="H562" s="156" t="s">
        <v>824</v>
      </c>
      <c r="I562" s="78"/>
      <c r="J562" s="78">
        <f t="shared" si="22"/>
        <v>0</v>
      </c>
      <c r="K562" s="202" cm="1">
        <f t="array" ref="K562">IFERROR(_xlfn.IFS(H562="BDI 01",J562*(1+BDI_SERVIÇO),H562="BDI 02",J562*(1+BDI_EQUIPAMENTO)),)</f>
        <v>0</v>
      </c>
    </row>
    <row r="563" spans="1:11" x14ac:dyDescent="0.25">
      <c r="A563" s="186"/>
      <c r="B563" s="133" t="s">
        <v>1551</v>
      </c>
      <c r="C563" s="76" t="s">
        <v>367</v>
      </c>
      <c r="D563" s="76" t="s">
        <v>843</v>
      </c>
      <c r="E563" s="158" t="s">
        <v>1356</v>
      </c>
      <c r="F563" s="163" t="s">
        <v>9</v>
      </c>
      <c r="G563" s="76">
        <v>90</v>
      </c>
      <c r="H563" s="156" t="s">
        <v>824</v>
      </c>
      <c r="I563" s="78"/>
      <c r="J563" s="78">
        <f t="shared" si="22"/>
        <v>0</v>
      </c>
      <c r="K563" s="202" cm="1">
        <f t="array" ref="K563">IFERROR(_xlfn.IFS(H563="BDI 01",J563*(1+BDI_SERVIÇO),H563="BDI 02",J563*(1+BDI_EQUIPAMENTO)),)</f>
        <v>0</v>
      </c>
    </row>
    <row r="564" spans="1:11" x14ac:dyDescent="0.25">
      <c r="A564" s="186"/>
      <c r="B564" s="133" t="s">
        <v>1722</v>
      </c>
      <c r="C564" s="76" t="s">
        <v>1642</v>
      </c>
      <c r="D564" s="76" t="s">
        <v>843</v>
      </c>
      <c r="E564" s="158" t="s">
        <v>1690</v>
      </c>
      <c r="F564" s="163" t="s">
        <v>9</v>
      </c>
      <c r="G564" s="76">
        <v>180</v>
      </c>
      <c r="H564" s="156" t="s">
        <v>824</v>
      </c>
      <c r="I564" s="78"/>
      <c r="J564" s="78">
        <f t="shared" si="22"/>
        <v>0</v>
      </c>
      <c r="K564" s="202" cm="1">
        <f t="array" ref="K564">IFERROR(_xlfn.IFS(H564="BDI 01",J564*(1+BDI_SERVIÇO),H564="BDI 02",J564*(1+BDI_EQUIPAMENTO)),)</f>
        <v>0</v>
      </c>
    </row>
    <row r="565" spans="1:11" x14ac:dyDescent="0.25">
      <c r="A565" s="186"/>
      <c r="B565" s="133" t="s">
        <v>1723</v>
      </c>
      <c r="C565" s="76" t="s">
        <v>474</v>
      </c>
      <c r="D565" s="76" t="s">
        <v>843</v>
      </c>
      <c r="E565" s="158" t="s">
        <v>475</v>
      </c>
      <c r="F565" s="163" t="s">
        <v>9</v>
      </c>
      <c r="G565" s="76">
        <v>90</v>
      </c>
      <c r="H565" s="156" t="s">
        <v>824</v>
      </c>
      <c r="I565" s="78"/>
      <c r="J565" s="78">
        <f t="shared" si="22"/>
        <v>0</v>
      </c>
      <c r="K565" s="202" cm="1">
        <f t="array" ref="K565">IFERROR(_xlfn.IFS(H565="BDI 01",J565*(1+BDI_SERVIÇO),H565="BDI 02",J565*(1+BDI_EQUIPAMENTO)),)</f>
        <v>0</v>
      </c>
    </row>
    <row r="566" spans="1:11" x14ac:dyDescent="0.25">
      <c r="A566" s="186"/>
      <c r="B566" s="133" t="s">
        <v>1724</v>
      </c>
      <c r="C566" s="76" t="s">
        <v>1643</v>
      </c>
      <c r="D566" s="76" t="s">
        <v>843</v>
      </c>
      <c r="E566" s="158" t="s">
        <v>1691</v>
      </c>
      <c r="F566" s="163" t="s">
        <v>9</v>
      </c>
      <c r="G566" s="76">
        <v>150</v>
      </c>
      <c r="H566" s="156" t="s">
        <v>824</v>
      </c>
      <c r="I566" s="78"/>
      <c r="J566" s="78">
        <f t="shared" si="22"/>
        <v>0</v>
      </c>
      <c r="K566" s="202" cm="1">
        <f t="array" ref="K566">IFERROR(_xlfn.IFS(H566="BDI 01",J566*(1+BDI_SERVIÇO),H566="BDI 02",J566*(1+BDI_EQUIPAMENTO)),)</f>
        <v>0</v>
      </c>
    </row>
    <row r="567" spans="1:11" x14ac:dyDescent="0.25">
      <c r="A567" s="186"/>
      <c r="B567" s="133" t="s">
        <v>1725</v>
      </c>
      <c r="C567" s="76" t="s">
        <v>1644</v>
      </c>
      <c r="D567" s="76" t="s">
        <v>843</v>
      </c>
      <c r="E567" s="158" t="s">
        <v>1692</v>
      </c>
      <c r="F567" s="163" t="s">
        <v>9</v>
      </c>
      <c r="G567" s="76">
        <v>30</v>
      </c>
      <c r="H567" s="156" t="s">
        <v>824</v>
      </c>
      <c r="I567" s="78"/>
      <c r="J567" s="78">
        <f t="shared" si="22"/>
        <v>0</v>
      </c>
      <c r="K567" s="202" cm="1">
        <f t="array" ref="K567">IFERROR(_xlfn.IFS(H567="BDI 01",J567*(1+BDI_SERVIÇO),H567="BDI 02",J567*(1+BDI_EQUIPAMENTO)),)</f>
        <v>0</v>
      </c>
    </row>
    <row r="568" spans="1:11" x14ac:dyDescent="0.25">
      <c r="A568" s="186"/>
      <c r="B568" s="133" t="s">
        <v>1726</v>
      </c>
      <c r="C568" s="76" t="s">
        <v>1645</v>
      </c>
      <c r="D568" s="76" t="s">
        <v>843</v>
      </c>
      <c r="E568" s="158" t="s">
        <v>1646</v>
      </c>
      <c r="F568" s="163" t="s">
        <v>9</v>
      </c>
      <c r="G568" s="76">
        <v>30</v>
      </c>
      <c r="H568" s="156" t="s">
        <v>824</v>
      </c>
      <c r="I568" s="78"/>
      <c r="J568" s="78">
        <f t="shared" si="22"/>
        <v>0</v>
      </c>
      <c r="K568" s="202" cm="1">
        <f t="array" ref="K568">IFERROR(_xlfn.IFS(H568="BDI 01",J568*(1+BDI_SERVIÇO),H568="BDI 02",J568*(1+BDI_EQUIPAMENTO)),)</f>
        <v>0</v>
      </c>
    </row>
    <row r="569" spans="1:11" x14ac:dyDescent="0.25">
      <c r="A569" s="186"/>
      <c r="B569" s="133" t="s">
        <v>1727</v>
      </c>
      <c r="C569" s="76" t="s">
        <v>1647</v>
      </c>
      <c r="D569" s="76" t="s">
        <v>843</v>
      </c>
      <c r="E569" s="158" t="s">
        <v>1648</v>
      </c>
      <c r="F569" s="163" t="s">
        <v>9</v>
      </c>
      <c r="G569" s="76">
        <v>5100</v>
      </c>
      <c r="H569" s="156" t="s">
        <v>824</v>
      </c>
      <c r="I569" s="78"/>
      <c r="J569" s="78">
        <f t="shared" si="22"/>
        <v>0</v>
      </c>
      <c r="K569" s="202" cm="1">
        <f t="array" ref="K569">IFERROR(_xlfn.IFS(H569="BDI 01",J569*(1+BDI_SERVIÇO),H569="BDI 02",J569*(1+BDI_EQUIPAMENTO)),)</f>
        <v>0</v>
      </c>
    </row>
    <row r="570" spans="1:11" x14ac:dyDescent="0.25">
      <c r="A570" s="186"/>
      <c r="B570" s="133" t="s">
        <v>1728</v>
      </c>
      <c r="C570" s="76" t="s">
        <v>1649</v>
      </c>
      <c r="D570" s="76" t="s">
        <v>843</v>
      </c>
      <c r="E570" s="158" t="s">
        <v>1650</v>
      </c>
      <c r="F570" s="163" t="s">
        <v>9</v>
      </c>
      <c r="G570" s="76">
        <v>1080</v>
      </c>
      <c r="H570" s="156" t="s">
        <v>824</v>
      </c>
      <c r="I570" s="78"/>
      <c r="J570" s="78">
        <f t="shared" si="22"/>
        <v>0</v>
      </c>
      <c r="K570" s="202" cm="1">
        <f t="array" ref="K570">IFERROR(_xlfn.IFS(H570="BDI 01",J570*(1+BDI_SERVIÇO),H570="BDI 02",J570*(1+BDI_EQUIPAMENTO)),)</f>
        <v>0</v>
      </c>
    </row>
    <row r="571" spans="1:11" x14ac:dyDescent="0.25">
      <c r="A571" s="186"/>
      <c r="B571" s="133" t="s">
        <v>1729</v>
      </c>
      <c r="C571" s="76" t="s">
        <v>1651</v>
      </c>
      <c r="D571" s="76" t="s">
        <v>843</v>
      </c>
      <c r="E571" s="158" t="s">
        <v>1652</v>
      </c>
      <c r="F571" s="163"/>
      <c r="G571" s="76">
        <v>300</v>
      </c>
      <c r="H571" s="156" t="s">
        <v>824</v>
      </c>
      <c r="I571" s="78"/>
      <c r="J571" s="78">
        <f t="shared" si="22"/>
        <v>0</v>
      </c>
      <c r="K571" s="202" cm="1">
        <f t="array" ref="K571">IFERROR(_xlfn.IFS(H571="BDI 01",J571*(1+BDI_SERVIÇO),H571="BDI 02",J571*(1+BDI_EQUIPAMENTO)),)</f>
        <v>0</v>
      </c>
    </row>
    <row r="572" spans="1:11" x14ac:dyDescent="0.25">
      <c r="A572" s="186"/>
      <c r="B572" s="133" t="s">
        <v>1730</v>
      </c>
      <c r="C572" s="76" t="s">
        <v>1653</v>
      </c>
      <c r="D572" s="76" t="s">
        <v>843</v>
      </c>
      <c r="E572" s="158" t="s">
        <v>1654</v>
      </c>
      <c r="F572" s="163" t="s">
        <v>36</v>
      </c>
      <c r="G572" s="76">
        <v>450</v>
      </c>
      <c r="H572" s="156" t="s">
        <v>824</v>
      </c>
      <c r="I572" s="78"/>
      <c r="J572" s="78">
        <f t="shared" si="22"/>
        <v>0</v>
      </c>
      <c r="K572" s="202" cm="1">
        <f t="array" ref="K572">IFERROR(_xlfn.IFS(H572="BDI 01",J572*(1+BDI_SERVIÇO),H572="BDI 02",J572*(1+BDI_EQUIPAMENTO)),)</f>
        <v>0</v>
      </c>
    </row>
    <row r="573" spans="1:11" x14ac:dyDescent="0.25">
      <c r="A573" s="186"/>
      <c r="B573" s="133" t="s">
        <v>1731</v>
      </c>
      <c r="C573" s="76" t="s">
        <v>1655</v>
      </c>
      <c r="D573" s="76" t="s">
        <v>843</v>
      </c>
      <c r="E573" s="158" t="s">
        <v>1656</v>
      </c>
      <c r="F573" s="163" t="s">
        <v>36</v>
      </c>
      <c r="G573" s="76">
        <v>600</v>
      </c>
      <c r="H573" s="156" t="s">
        <v>824</v>
      </c>
      <c r="I573" s="78"/>
      <c r="J573" s="78">
        <f t="shared" si="22"/>
        <v>0</v>
      </c>
      <c r="K573" s="202" cm="1">
        <f t="array" ref="K573">IFERROR(_xlfn.IFS(H573="BDI 01",J573*(1+BDI_SERVIÇO),H573="BDI 02",J573*(1+BDI_EQUIPAMENTO)),)</f>
        <v>0</v>
      </c>
    </row>
    <row r="574" spans="1:11" x14ac:dyDescent="0.25">
      <c r="A574" s="186"/>
      <c r="B574" s="133" t="s">
        <v>1732</v>
      </c>
      <c r="C574" s="76" t="s">
        <v>1657</v>
      </c>
      <c r="D574" s="76" t="s">
        <v>843</v>
      </c>
      <c r="E574" s="158" t="s">
        <v>1693</v>
      </c>
      <c r="F574" s="163" t="s">
        <v>36</v>
      </c>
      <c r="G574" s="76">
        <v>2400</v>
      </c>
      <c r="H574" s="156" t="s">
        <v>824</v>
      </c>
      <c r="I574" s="78"/>
      <c r="J574" s="78">
        <f t="shared" si="22"/>
        <v>0</v>
      </c>
      <c r="K574" s="202" cm="1">
        <f t="array" ref="K574">IFERROR(_xlfn.IFS(H574="BDI 01",J574*(1+BDI_SERVIÇO),H574="BDI 02",J574*(1+BDI_EQUIPAMENTO)),)</f>
        <v>0</v>
      </c>
    </row>
    <row r="575" spans="1:11" x14ac:dyDescent="0.25">
      <c r="A575" s="186"/>
      <c r="B575" s="133" t="s">
        <v>1733</v>
      </c>
      <c r="C575" s="76" t="s">
        <v>1658</v>
      </c>
      <c r="D575" s="76" t="s">
        <v>843</v>
      </c>
      <c r="E575" s="158" t="s">
        <v>1659</v>
      </c>
      <c r="F575" s="163" t="s">
        <v>9</v>
      </c>
      <c r="G575" s="76">
        <v>60</v>
      </c>
      <c r="H575" s="156" t="s">
        <v>824</v>
      </c>
      <c r="I575" s="78"/>
      <c r="J575" s="78">
        <f t="shared" si="22"/>
        <v>0</v>
      </c>
      <c r="K575" s="202" cm="1">
        <f t="array" ref="K575">IFERROR(_xlfn.IFS(H575="BDI 01",J575*(1+BDI_SERVIÇO),H575="BDI 02",J575*(1+BDI_EQUIPAMENTO)),)</f>
        <v>0</v>
      </c>
    </row>
    <row r="576" spans="1:11" x14ac:dyDescent="0.25">
      <c r="A576" s="186"/>
      <c r="B576" s="133" t="s">
        <v>1734</v>
      </c>
      <c r="C576" s="76" t="s">
        <v>909</v>
      </c>
      <c r="D576" s="76" t="s">
        <v>909</v>
      </c>
      <c r="E576" s="142" t="s">
        <v>1634</v>
      </c>
      <c r="F576" s="76" t="s">
        <v>1569</v>
      </c>
      <c r="G576" s="76">
        <v>1</v>
      </c>
      <c r="H576" s="156" t="s">
        <v>824</v>
      </c>
      <c r="I576" s="78"/>
      <c r="J576" s="78">
        <f t="shared" si="22"/>
        <v>0</v>
      </c>
      <c r="K576" s="202" cm="1">
        <f t="array" ref="K576">IFERROR(_xlfn.IFS(H576="BDI 01",J576*(1+BDI_SERVIÇO),H576="BDI 02",J576*(1+BDI_EQUIPAMENTO)),)</f>
        <v>0</v>
      </c>
    </row>
    <row r="577" spans="1:11" ht="15" x14ac:dyDescent="0.25">
      <c r="A577" s="186"/>
      <c r="B577" s="135" t="s">
        <v>902</v>
      </c>
      <c r="C577" s="136"/>
      <c r="D577" s="136"/>
      <c r="E577" s="137" t="s">
        <v>839</v>
      </c>
      <c r="F577" s="136"/>
      <c r="G577" s="150"/>
      <c r="H577" s="138"/>
      <c r="I577" s="139"/>
      <c r="J577" s="140">
        <f>SUM(J578:J602)</f>
        <v>0</v>
      </c>
      <c r="K577" s="203">
        <f>SUM(K578:K602)</f>
        <v>0</v>
      </c>
    </row>
    <row r="578" spans="1:11" ht="25.5" x14ac:dyDescent="0.25">
      <c r="A578" s="204"/>
      <c r="B578" s="133" t="s">
        <v>1334</v>
      </c>
      <c r="C578" s="76" t="s">
        <v>773</v>
      </c>
      <c r="D578" s="76" t="s">
        <v>843</v>
      </c>
      <c r="E578" s="77" t="s">
        <v>774</v>
      </c>
      <c r="F578" s="76" t="s">
        <v>33</v>
      </c>
      <c r="G578" s="148">
        <v>3372.0299999999997</v>
      </c>
      <c r="H578" s="156" t="s">
        <v>824</v>
      </c>
      <c r="I578" s="78"/>
      <c r="J578" s="78">
        <f t="shared" ref="J578:J602" si="23">ROUND(I578*G578,2)</f>
        <v>0</v>
      </c>
      <c r="K578" s="202" cm="1">
        <f t="array" ref="K578">IFERROR(_xlfn.IFS(H578="BDI 01",J578*(1+BDI_SERVIÇO),H578="BDI 02",J578*(1+BDI_EQUIPAMENTO)),)</f>
        <v>0</v>
      </c>
    </row>
    <row r="579" spans="1:11" ht="30" x14ac:dyDescent="0.25">
      <c r="A579" s="204"/>
      <c r="B579" s="133" t="s">
        <v>1735</v>
      </c>
      <c r="C579" s="164" t="s">
        <v>1669</v>
      </c>
      <c r="D579" s="76" t="s">
        <v>843</v>
      </c>
      <c r="E579" s="165" t="s">
        <v>1670</v>
      </c>
      <c r="F579" s="166" t="s">
        <v>33</v>
      </c>
      <c r="G579" s="148">
        <v>2256.0299999999997</v>
      </c>
      <c r="H579" s="156" t="s">
        <v>824</v>
      </c>
      <c r="I579" s="78"/>
      <c r="J579" s="78">
        <f t="shared" si="23"/>
        <v>0</v>
      </c>
      <c r="K579" s="202" cm="1">
        <f t="array" ref="K579">IFERROR(_xlfn.IFS(H579="BDI 01",J579*(1+BDI_SERVIÇO),H579="BDI 02",J579*(1+BDI_EQUIPAMENTO)),)</f>
        <v>0</v>
      </c>
    </row>
    <row r="580" spans="1:11" x14ac:dyDescent="0.25">
      <c r="A580" s="186"/>
      <c r="B580" s="133" t="s">
        <v>1335</v>
      </c>
      <c r="C580" s="134">
        <v>17002045</v>
      </c>
      <c r="D580" s="76" t="s">
        <v>1273</v>
      </c>
      <c r="E580" s="77" t="s">
        <v>1441</v>
      </c>
      <c r="F580" s="76" t="s">
        <v>39</v>
      </c>
      <c r="G580" s="76">
        <v>86.57</v>
      </c>
      <c r="H580" s="156" t="s">
        <v>824</v>
      </c>
      <c r="I580" s="78"/>
      <c r="J580" s="78">
        <f t="shared" si="23"/>
        <v>0</v>
      </c>
      <c r="K580" s="202" cm="1">
        <f t="array" ref="K580">IFERROR(_xlfn.IFS(H580="BDI 01",J580*(1+BDI_SERVIÇO),H580="BDI 02",J580*(1+BDI_EQUIPAMENTO)),)</f>
        <v>0</v>
      </c>
    </row>
    <row r="581" spans="1:11" x14ac:dyDescent="0.25">
      <c r="A581" s="186"/>
      <c r="B581" s="133" t="s">
        <v>1336</v>
      </c>
      <c r="C581" s="76" t="s">
        <v>107</v>
      </c>
      <c r="D581" s="76" t="s">
        <v>843</v>
      </c>
      <c r="E581" s="77" t="s">
        <v>108</v>
      </c>
      <c r="F581" s="76" t="s">
        <v>39</v>
      </c>
      <c r="G581" s="76">
        <v>194.09</v>
      </c>
      <c r="H581" s="156" t="s">
        <v>824</v>
      </c>
      <c r="I581" s="78"/>
      <c r="J581" s="78">
        <f t="shared" si="23"/>
        <v>0</v>
      </c>
      <c r="K581" s="202" cm="1">
        <f t="array" ref="K581">IFERROR(_xlfn.IFS(H581="BDI 01",J581*(1+BDI_SERVIÇO),H581="BDI 02",J581*(1+BDI_EQUIPAMENTO)),)</f>
        <v>0</v>
      </c>
    </row>
    <row r="582" spans="1:11" x14ac:dyDescent="0.25">
      <c r="A582" s="186"/>
      <c r="B582" s="133" t="s">
        <v>1337</v>
      </c>
      <c r="C582" s="76" t="s">
        <v>116</v>
      </c>
      <c r="D582" s="76" t="s">
        <v>843</v>
      </c>
      <c r="E582" s="77" t="s">
        <v>117</v>
      </c>
      <c r="F582" s="76" t="s">
        <v>33</v>
      </c>
      <c r="G582" s="76">
        <v>970.45</v>
      </c>
      <c r="H582" s="156" t="s">
        <v>824</v>
      </c>
      <c r="I582" s="78"/>
      <c r="J582" s="78">
        <f t="shared" si="23"/>
        <v>0</v>
      </c>
      <c r="K582" s="202" cm="1">
        <f t="array" ref="K582">IFERROR(_xlfn.IFS(H582="BDI 01",J582*(1+BDI_SERVIÇO),H582="BDI 02",J582*(1+BDI_EQUIPAMENTO)),)</f>
        <v>0</v>
      </c>
    </row>
    <row r="583" spans="1:11" x14ac:dyDescent="0.25">
      <c r="A583" s="186"/>
      <c r="B583" s="133" t="s">
        <v>1338</v>
      </c>
      <c r="C583" s="76" t="s">
        <v>779</v>
      </c>
      <c r="D583" s="76" t="s">
        <v>843</v>
      </c>
      <c r="E583" s="77" t="s">
        <v>780</v>
      </c>
      <c r="F583" s="76" t="s">
        <v>39</v>
      </c>
      <c r="G583" s="76">
        <v>73.44</v>
      </c>
      <c r="H583" s="156" t="s">
        <v>824</v>
      </c>
      <c r="I583" s="78"/>
      <c r="J583" s="78">
        <f t="shared" si="23"/>
        <v>0</v>
      </c>
      <c r="K583" s="202" cm="1">
        <f t="array" ref="K583">IFERROR(_xlfn.IFS(H583="BDI 01",J583*(1+BDI_SERVIÇO),H583="BDI 02",J583*(1+BDI_EQUIPAMENTO)),)</f>
        <v>0</v>
      </c>
    </row>
    <row r="584" spans="1:11" x14ac:dyDescent="0.25">
      <c r="A584" s="186"/>
      <c r="B584" s="133" t="s">
        <v>1339</v>
      </c>
      <c r="C584" s="76" t="s">
        <v>777</v>
      </c>
      <c r="D584" s="76" t="s">
        <v>843</v>
      </c>
      <c r="E584" s="77" t="s">
        <v>778</v>
      </c>
      <c r="F584" s="76" t="s">
        <v>36</v>
      </c>
      <c r="G584" s="76">
        <v>540.78</v>
      </c>
      <c r="H584" s="156" t="s">
        <v>824</v>
      </c>
      <c r="I584" s="78"/>
      <c r="J584" s="78">
        <f t="shared" si="23"/>
        <v>0</v>
      </c>
      <c r="K584" s="202" cm="1">
        <f t="array" ref="K584">IFERROR(_xlfn.IFS(H584="BDI 01",J584*(1+BDI_SERVIÇO),H584="BDI 02",J584*(1+BDI_EQUIPAMENTO)),)</f>
        <v>0</v>
      </c>
    </row>
    <row r="585" spans="1:11" x14ac:dyDescent="0.25">
      <c r="A585" s="186"/>
      <c r="B585" s="133" t="s">
        <v>1340</v>
      </c>
      <c r="C585" s="76" t="s">
        <v>775</v>
      </c>
      <c r="D585" s="76" t="s">
        <v>843</v>
      </c>
      <c r="E585" s="77" t="s">
        <v>776</v>
      </c>
      <c r="F585" s="76" t="s">
        <v>36</v>
      </c>
      <c r="G585" s="76">
        <v>73</v>
      </c>
      <c r="H585" s="156" t="s">
        <v>824</v>
      </c>
      <c r="I585" s="78"/>
      <c r="J585" s="78">
        <f t="shared" si="23"/>
        <v>0</v>
      </c>
      <c r="K585" s="202" cm="1">
        <f t="array" ref="K585">IFERROR(_xlfn.IFS(H585="BDI 01",J585*(1+BDI_SERVIÇO),H585="BDI 02",J585*(1+BDI_EQUIPAMENTO)),)</f>
        <v>0</v>
      </c>
    </row>
    <row r="586" spans="1:11" x14ac:dyDescent="0.25">
      <c r="A586" s="186"/>
      <c r="B586" s="133" t="s">
        <v>1341</v>
      </c>
      <c r="C586" s="76" t="s">
        <v>781</v>
      </c>
      <c r="D586" s="76" t="s">
        <v>843</v>
      </c>
      <c r="E586" s="77" t="s">
        <v>782</v>
      </c>
      <c r="F586" s="76" t="s">
        <v>39</v>
      </c>
      <c r="G586" s="76">
        <v>24.34</v>
      </c>
      <c r="H586" s="156" t="s">
        <v>824</v>
      </c>
      <c r="I586" s="78"/>
      <c r="J586" s="78">
        <f t="shared" si="23"/>
        <v>0</v>
      </c>
      <c r="K586" s="202" cm="1">
        <f t="array" ref="K586">IFERROR(_xlfn.IFS(H586="BDI 01",J586*(1+BDI_SERVIÇO),H586="BDI 02",J586*(1+BDI_EQUIPAMENTO)),)</f>
        <v>0</v>
      </c>
    </row>
    <row r="587" spans="1:11" x14ac:dyDescent="0.25">
      <c r="A587" s="186"/>
      <c r="B587" s="133" t="s">
        <v>1342</v>
      </c>
      <c r="C587" s="76" t="s">
        <v>264</v>
      </c>
      <c r="D587" s="76" t="s">
        <v>843</v>
      </c>
      <c r="E587" s="77" t="s">
        <v>265</v>
      </c>
      <c r="F587" s="76" t="s">
        <v>9</v>
      </c>
      <c r="G587" s="76">
        <v>8</v>
      </c>
      <c r="H587" s="156" t="s">
        <v>824</v>
      </c>
      <c r="I587" s="78"/>
      <c r="J587" s="78">
        <f t="shared" si="23"/>
        <v>0</v>
      </c>
      <c r="K587" s="202" cm="1">
        <f t="array" ref="K587">IFERROR(_xlfn.IFS(H587="BDI 01",J587*(1+BDI_SERVIÇO),H587="BDI 02",J587*(1+BDI_EQUIPAMENTO)),)</f>
        <v>0</v>
      </c>
    </row>
    <row r="588" spans="1:11" x14ac:dyDescent="0.25">
      <c r="A588" s="186"/>
      <c r="B588" s="133" t="s">
        <v>171</v>
      </c>
      <c r="C588" s="76" t="s">
        <v>266</v>
      </c>
      <c r="D588" s="76" t="s">
        <v>843</v>
      </c>
      <c r="E588" s="77" t="s">
        <v>267</v>
      </c>
      <c r="F588" s="76" t="s">
        <v>9</v>
      </c>
      <c r="G588" s="76">
        <v>71</v>
      </c>
      <c r="H588" s="156" t="s">
        <v>824</v>
      </c>
      <c r="I588" s="78"/>
      <c r="J588" s="78">
        <f t="shared" si="23"/>
        <v>0</v>
      </c>
      <c r="K588" s="202" cm="1">
        <f t="array" ref="K588">IFERROR(_xlfn.IFS(H588="BDI 01",J588*(1+BDI_SERVIÇO),H588="BDI 02",J588*(1+BDI_EQUIPAMENTO)),)</f>
        <v>0</v>
      </c>
    </row>
    <row r="589" spans="1:11" x14ac:dyDescent="0.25">
      <c r="A589" s="186"/>
      <c r="B589" s="133" t="s">
        <v>174</v>
      </c>
      <c r="C589" s="76" t="s">
        <v>815</v>
      </c>
      <c r="D589" s="76" t="s">
        <v>843</v>
      </c>
      <c r="E589" s="77" t="s">
        <v>816</v>
      </c>
      <c r="F589" s="76" t="s">
        <v>33</v>
      </c>
      <c r="G589" s="76">
        <v>170.2</v>
      </c>
      <c r="H589" s="156" t="s">
        <v>824</v>
      </c>
      <c r="I589" s="78"/>
      <c r="J589" s="78">
        <f t="shared" si="23"/>
        <v>0</v>
      </c>
      <c r="K589" s="202" cm="1">
        <f t="array" ref="K589">IFERROR(_xlfn.IFS(H589="BDI 01",J589*(1+BDI_SERVIÇO),H589="BDI 02",J589*(1+BDI_EQUIPAMENTO)),)</f>
        <v>0</v>
      </c>
    </row>
    <row r="590" spans="1:11" x14ac:dyDescent="0.25">
      <c r="A590" s="186"/>
      <c r="B590" s="133" t="s">
        <v>177</v>
      </c>
      <c r="C590" s="76" t="s">
        <v>304</v>
      </c>
      <c r="D590" s="76" t="s">
        <v>843</v>
      </c>
      <c r="E590" s="77" t="s">
        <v>305</v>
      </c>
      <c r="F590" s="76" t="s">
        <v>36</v>
      </c>
      <c r="G590" s="76">
        <v>1312.5</v>
      </c>
      <c r="H590" s="156" t="s">
        <v>824</v>
      </c>
      <c r="I590" s="78"/>
      <c r="J590" s="78">
        <f t="shared" si="23"/>
        <v>0</v>
      </c>
      <c r="K590" s="202" cm="1">
        <f t="array" ref="K590">IFERROR(_xlfn.IFS(H590="BDI 01",J590*(1+BDI_SERVIÇO),H590="BDI 02",J590*(1+BDI_EQUIPAMENTO)),)</f>
        <v>0</v>
      </c>
    </row>
    <row r="591" spans="1:11" x14ac:dyDescent="0.25">
      <c r="A591" s="186"/>
      <c r="B591" s="133" t="s">
        <v>1343</v>
      </c>
      <c r="C591" s="76" t="s">
        <v>258</v>
      </c>
      <c r="D591" s="76" t="s">
        <v>843</v>
      </c>
      <c r="E591" s="77" t="s">
        <v>259</v>
      </c>
      <c r="F591" s="76" t="s">
        <v>33</v>
      </c>
      <c r="G591" s="76">
        <v>49.2</v>
      </c>
      <c r="H591" s="156" t="s">
        <v>824</v>
      </c>
      <c r="I591" s="78"/>
      <c r="J591" s="78">
        <f t="shared" si="23"/>
        <v>0</v>
      </c>
      <c r="K591" s="202" cm="1">
        <f t="array" ref="K591">IFERROR(_xlfn.IFS(H591="BDI 01",J591*(1+BDI_SERVIÇO),H591="BDI 02",J591*(1+BDI_EQUIPAMENTO)),)</f>
        <v>0</v>
      </c>
    </row>
    <row r="592" spans="1:11" x14ac:dyDescent="0.25">
      <c r="A592" s="186"/>
      <c r="B592" s="133" t="s">
        <v>1344</v>
      </c>
      <c r="C592" s="76" t="s">
        <v>99</v>
      </c>
      <c r="D592" s="76" t="s">
        <v>843</v>
      </c>
      <c r="E592" s="77" t="s">
        <v>100</v>
      </c>
      <c r="F592" s="76" t="s">
        <v>73</v>
      </c>
      <c r="G592" s="76">
        <v>5261.8</v>
      </c>
      <c r="H592" s="156" t="s">
        <v>824</v>
      </c>
      <c r="I592" s="78"/>
      <c r="J592" s="78">
        <f t="shared" si="23"/>
        <v>0</v>
      </c>
      <c r="K592" s="202" cm="1">
        <f t="array" ref="K592">IFERROR(_xlfn.IFS(H592="BDI 01",J592*(1+BDI_SERVIÇO),H592="BDI 02",J592*(1+BDI_EQUIPAMENTO)),)</f>
        <v>0</v>
      </c>
    </row>
    <row r="593" spans="1:11" x14ac:dyDescent="0.25">
      <c r="A593" s="186"/>
      <c r="B593" s="133" t="s">
        <v>1345</v>
      </c>
      <c r="C593" s="76" t="s">
        <v>312</v>
      </c>
      <c r="D593" s="76" t="s">
        <v>843</v>
      </c>
      <c r="E593" s="77" t="s">
        <v>313</v>
      </c>
      <c r="F593" s="76" t="s">
        <v>33</v>
      </c>
      <c r="G593" s="76">
        <v>1116.8499999999999</v>
      </c>
      <c r="H593" s="156" t="s">
        <v>824</v>
      </c>
      <c r="I593" s="78"/>
      <c r="J593" s="78">
        <f t="shared" si="23"/>
        <v>0</v>
      </c>
      <c r="K593" s="202" cm="1">
        <f t="array" ref="K593">IFERROR(_xlfn.IFS(H593="BDI 01",J593*(1+BDI_SERVIÇO),H593="BDI 02",J593*(1+BDI_EQUIPAMENTO)),)</f>
        <v>0</v>
      </c>
    </row>
    <row r="594" spans="1:11" x14ac:dyDescent="0.25">
      <c r="A594" s="186"/>
      <c r="B594" s="133" t="s">
        <v>1346</v>
      </c>
      <c r="C594" s="76" t="s">
        <v>310</v>
      </c>
      <c r="D594" s="76" t="s">
        <v>843</v>
      </c>
      <c r="E594" s="77" t="s">
        <v>311</v>
      </c>
      <c r="F594" s="76" t="s">
        <v>39</v>
      </c>
      <c r="G594" s="76">
        <v>167.52</v>
      </c>
      <c r="H594" s="156" t="s">
        <v>824</v>
      </c>
      <c r="I594" s="78"/>
      <c r="J594" s="78">
        <f t="shared" si="23"/>
        <v>0</v>
      </c>
      <c r="K594" s="202" cm="1">
        <f t="array" ref="K594">IFERROR(_xlfn.IFS(H594="BDI 01",J594*(1+BDI_SERVIÇO),H594="BDI 02",J594*(1+BDI_EQUIPAMENTO)),)</f>
        <v>0</v>
      </c>
    </row>
    <row r="595" spans="1:11" x14ac:dyDescent="0.25">
      <c r="A595" s="186"/>
      <c r="B595" s="133" t="s">
        <v>1347</v>
      </c>
      <c r="C595" s="76" t="s">
        <v>314</v>
      </c>
      <c r="D595" s="76" t="s">
        <v>843</v>
      </c>
      <c r="E595" s="77" t="s">
        <v>315</v>
      </c>
      <c r="F595" s="76" t="s">
        <v>33</v>
      </c>
      <c r="G595" s="76">
        <v>1116.8499999999999</v>
      </c>
      <c r="H595" s="156" t="s">
        <v>824</v>
      </c>
      <c r="I595" s="78"/>
      <c r="J595" s="78">
        <f t="shared" si="23"/>
        <v>0</v>
      </c>
      <c r="K595" s="202" cm="1">
        <f t="array" ref="K595">IFERROR(_xlfn.IFS(H595="BDI 01",J595*(1+BDI_SERVIÇO),H595="BDI 02",J595*(1+BDI_EQUIPAMENTO)),)</f>
        <v>0</v>
      </c>
    </row>
    <row r="596" spans="1:11" x14ac:dyDescent="0.25">
      <c r="A596" s="186"/>
      <c r="B596" s="133" t="s">
        <v>1348</v>
      </c>
      <c r="C596" s="76" t="s">
        <v>316</v>
      </c>
      <c r="D596" s="76" t="s">
        <v>843</v>
      </c>
      <c r="E596" s="77" t="s">
        <v>317</v>
      </c>
      <c r="F596" s="76" t="s">
        <v>9</v>
      </c>
      <c r="G596" s="76">
        <v>16</v>
      </c>
      <c r="H596" s="156" t="s">
        <v>824</v>
      </c>
      <c r="I596" s="78"/>
      <c r="J596" s="78">
        <f t="shared" si="23"/>
        <v>0</v>
      </c>
      <c r="K596" s="202" cm="1">
        <f t="array" ref="K596">IFERROR(_xlfn.IFS(H596="BDI 01",J596*(1+BDI_SERVIÇO),H596="BDI 02",J596*(1+BDI_EQUIPAMENTO)),)</f>
        <v>0</v>
      </c>
    </row>
    <row r="597" spans="1:11" x14ac:dyDescent="0.25">
      <c r="A597" s="186"/>
      <c r="B597" s="133" t="s">
        <v>1349</v>
      </c>
      <c r="C597" s="76" t="s">
        <v>318</v>
      </c>
      <c r="D597" s="76" t="s">
        <v>843</v>
      </c>
      <c r="E597" s="77" t="s">
        <v>319</v>
      </c>
      <c r="F597" s="76" t="s">
        <v>9</v>
      </c>
      <c r="G597" s="76">
        <v>16</v>
      </c>
      <c r="H597" s="156" t="s">
        <v>824</v>
      </c>
      <c r="I597" s="78"/>
      <c r="J597" s="78">
        <f t="shared" si="23"/>
        <v>0</v>
      </c>
      <c r="K597" s="202" cm="1">
        <f t="array" ref="K597">IFERROR(_xlfn.IFS(H597="BDI 01",J597*(1+BDI_SERVIÇO),H597="BDI 02",J597*(1+BDI_EQUIPAMENTO)),)</f>
        <v>0</v>
      </c>
    </row>
    <row r="598" spans="1:11" x14ac:dyDescent="0.25">
      <c r="A598" s="186"/>
      <c r="B598" s="133" t="s">
        <v>1350</v>
      </c>
      <c r="C598" s="76" t="s">
        <v>320</v>
      </c>
      <c r="D598" s="76" t="s">
        <v>843</v>
      </c>
      <c r="E598" s="77" t="s">
        <v>321</v>
      </c>
      <c r="F598" s="76" t="s">
        <v>9</v>
      </c>
      <c r="G598" s="76">
        <v>16</v>
      </c>
      <c r="H598" s="156" t="s">
        <v>824</v>
      </c>
      <c r="I598" s="78"/>
      <c r="J598" s="78">
        <f t="shared" si="23"/>
        <v>0</v>
      </c>
      <c r="K598" s="202" cm="1">
        <f t="array" ref="K598">IFERROR(_xlfn.IFS(H598="BDI 01",J598*(1+BDI_SERVIÇO),H598="BDI 02",J598*(1+BDI_EQUIPAMENTO)),)</f>
        <v>0</v>
      </c>
    </row>
    <row r="599" spans="1:11" x14ac:dyDescent="0.25">
      <c r="A599" s="186"/>
      <c r="B599" s="133" t="s">
        <v>1351</v>
      </c>
      <c r="C599" s="76" t="s">
        <v>322</v>
      </c>
      <c r="D599" s="76" t="s">
        <v>843</v>
      </c>
      <c r="E599" s="77" t="s">
        <v>323</v>
      </c>
      <c r="F599" s="76" t="s">
        <v>9</v>
      </c>
      <c r="G599" s="76">
        <v>16</v>
      </c>
      <c r="H599" s="156" t="s">
        <v>824</v>
      </c>
      <c r="I599" s="78"/>
      <c r="J599" s="78">
        <f t="shared" si="23"/>
        <v>0</v>
      </c>
      <c r="K599" s="202" cm="1">
        <f t="array" ref="K599">IFERROR(_xlfn.IFS(H599="BDI 01",J599*(1+BDI_SERVIÇO),H599="BDI 02",J599*(1+BDI_EQUIPAMENTO)),)</f>
        <v>0</v>
      </c>
    </row>
    <row r="600" spans="1:11" x14ac:dyDescent="0.25">
      <c r="A600" s="186"/>
      <c r="B600" s="133" t="s">
        <v>1352</v>
      </c>
      <c r="C600" s="76" t="s">
        <v>324</v>
      </c>
      <c r="D600" s="76" t="s">
        <v>843</v>
      </c>
      <c r="E600" s="77" t="s">
        <v>325</v>
      </c>
      <c r="F600" s="76" t="s">
        <v>9</v>
      </c>
      <c r="G600" s="76">
        <v>12</v>
      </c>
      <c r="H600" s="156" t="s">
        <v>824</v>
      </c>
      <c r="I600" s="78"/>
      <c r="J600" s="78">
        <f t="shared" si="23"/>
        <v>0</v>
      </c>
      <c r="K600" s="202" cm="1">
        <f t="array" ref="K600">IFERROR(_xlfn.IFS(H600="BDI 01",J600*(1+BDI_SERVIÇO),H600="BDI 02",J600*(1+BDI_EQUIPAMENTO)),)</f>
        <v>0</v>
      </c>
    </row>
    <row r="601" spans="1:11" x14ac:dyDescent="0.25">
      <c r="A601" s="186"/>
      <c r="B601" s="133" t="s">
        <v>1736</v>
      </c>
      <c r="C601" s="143" t="s">
        <v>817</v>
      </c>
      <c r="D601" s="143" t="s">
        <v>843</v>
      </c>
      <c r="E601" s="144" t="s">
        <v>818</v>
      </c>
      <c r="F601" s="143" t="s">
        <v>33</v>
      </c>
      <c r="G601" s="76">
        <v>9.14</v>
      </c>
      <c r="H601" s="143" t="s">
        <v>824</v>
      </c>
      <c r="I601" s="78"/>
      <c r="J601" s="78">
        <f t="shared" si="23"/>
        <v>0</v>
      </c>
      <c r="K601" s="202" cm="1">
        <f t="array" ref="K601">IFERROR(_xlfn.IFS(H601="BDI 01",J601*(1+BDI_SERVIÇO),H601="BDI 02",J601*(1+BDI_EQUIPAMENTO)),)</f>
        <v>0</v>
      </c>
    </row>
    <row r="602" spans="1:11" x14ac:dyDescent="0.25">
      <c r="A602" s="186"/>
      <c r="B602" s="133" t="s">
        <v>1353</v>
      </c>
      <c r="C602" s="76" t="s">
        <v>819</v>
      </c>
      <c r="D602" s="76" t="s">
        <v>843</v>
      </c>
      <c r="E602" s="77" t="s">
        <v>820</v>
      </c>
      <c r="F602" s="76" t="s">
        <v>9</v>
      </c>
      <c r="G602" s="76">
        <v>220</v>
      </c>
      <c r="H602" s="156" t="s">
        <v>824</v>
      </c>
      <c r="I602" s="78"/>
      <c r="J602" s="78">
        <f t="shared" si="23"/>
        <v>0</v>
      </c>
      <c r="K602" s="202" cm="1">
        <f t="array" ref="K602">IFERROR(_xlfn.IFS(H602="BDI 01",J602*(1+BDI_SERVIÇO),H602="BDI 02",J602*(1+BDI_EQUIPAMENTO)),)</f>
        <v>0</v>
      </c>
    </row>
    <row r="603" spans="1:11" ht="15" x14ac:dyDescent="0.25">
      <c r="A603" s="186"/>
      <c r="B603" s="135" t="s">
        <v>903</v>
      </c>
      <c r="C603" s="136"/>
      <c r="D603" s="136"/>
      <c r="E603" s="137" t="s">
        <v>852</v>
      </c>
      <c r="F603" s="136"/>
      <c r="G603" s="150"/>
      <c r="H603" s="138"/>
      <c r="I603" s="139"/>
      <c r="J603" s="140">
        <f>SUM(J604:J604)</f>
        <v>0</v>
      </c>
      <c r="K603" s="203">
        <f>SUM(K604:K604)</f>
        <v>0</v>
      </c>
    </row>
    <row r="604" spans="1:11" x14ac:dyDescent="0.25">
      <c r="A604" s="186"/>
      <c r="B604" s="133" t="s">
        <v>1222</v>
      </c>
      <c r="C604" s="76" t="s">
        <v>787</v>
      </c>
      <c r="D604" s="76" t="s">
        <v>843</v>
      </c>
      <c r="E604" s="77" t="s">
        <v>1424</v>
      </c>
      <c r="F604" s="76" t="s">
        <v>40</v>
      </c>
      <c r="G604" s="76">
        <v>2</v>
      </c>
      <c r="H604" s="156" t="s">
        <v>853</v>
      </c>
      <c r="I604" s="78"/>
      <c r="J604" s="78">
        <f>ROUND(I604*G604,2)</f>
        <v>0</v>
      </c>
      <c r="K604" s="202" cm="1">
        <f t="array" ref="K604">IFERROR(_xlfn.IFS(H604="BDI 01",J604*(1+BDI_SERVIÇO),H604="BDI 02",J604*(1+BDI_EQUIPAMENTO)),)</f>
        <v>0</v>
      </c>
    </row>
    <row r="605" spans="1:11" ht="15" x14ac:dyDescent="0.25">
      <c r="A605" s="186"/>
      <c r="B605" s="135" t="s">
        <v>904</v>
      </c>
      <c r="C605" s="136"/>
      <c r="D605" s="136"/>
      <c r="E605" s="137" t="s">
        <v>840</v>
      </c>
      <c r="F605" s="136"/>
      <c r="G605" s="150"/>
      <c r="H605" s="138"/>
      <c r="I605" s="139"/>
      <c r="J605" s="140">
        <f>SUM(J606:J607)</f>
        <v>0</v>
      </c>
      <c r="K605" s="203">
        <f>SUM(K606:K607)</f>
        <v>0</v>
      </c>
    </row>
    <row r="606" spans="1:11" x14ac:dyDescent="0.25">
      <c r="A606" s="186"/>
      <c r="B606" s="133" t="s">
        <v>998</v>
      </c>
      <c r="C606" s="76" t="s">
        <v>783</v>
      </c>
      <c r="D606" s="76" t="s">
        <v>843</v>
      </c>
      <c r="E606" s="77" t="s">
        <v>784</v>
      </c>
      <c r="F606" s="76" t="s">
        <v>33</v>
      </c>
      <c r="G606" s="148">
        <v>5154.5600000000004</v>
      </c>
      <c r="H606" s="156" t="s">
        <v>824</v>
      </c>
      <c r="I606" s="78"/>
      <c r="J606" s="78">
        <f t="shared" ref="J606:J607" si="24">ROUND(I606*G606,2)</f>
        <v>0</v>
      </c>
      <c r="K606" s="202" cm="1">
        <f t="array" ref="K606">IFERROR(_xlfn.IFS(H606="BDI 01",J606*(1+BDI_SERVIÇO),H606="BDI 02",J606*(1+BDI_EQUIPAMENTO)),)</f>
        <v>0</v>
      </c>
    </row>
    <row r="607" spans="1:11" x14ac:dyDescent="0.25">
      <c r="A607" s="186"/>
      <c r="B607" s="133" t="s">
        <v>1223</v>
      </c>
      <c r="C607" s="76" t="s">
        <v>785</v>
      </c>
      <c r="D607" s="76" t="s">
        <v>843</v>
      </c>
      <c r="E607" s="77" t="s">
        <v>786</v>
      </c>
      <c r="F607" s="76" t="s">
        <v>33</v>
      </c>
      <c r="G607" s="76">
        <v>1685.08</v>
      </c>
      <c r="H607" s="156" t="s">
        <v>824</v>
      </c>
      <c r="I607" s="78"/>
      <c r="J607" s="78">
        <f t="shared" si="24"/>
        <v>0</v>
      </c>
      <c r="K607" s="202" cm="1">
        <f t="array" ref="K607">IFERROR(_xlfn.IFS(H607="BDI 01",J607*(1+BDI_SERVIÇO),H607="BDI 02",J607*(1+BDI_EQUIPAMENTO)),)</f>
        <v>0</v>
      </c>
    </row>
    <row r="608" spans="1:11" x14ac:dyDescent="0.25">
      <c r="A608" s="186"/>
      <c r="B608" s="79"/>
      <c r="C608" s="80"/>
      <c r="D608" s="80"/>
      <c r="E608" s="67"/>
      <c r="F608" s="146"/>
      <c r="G608" s="152"/>
      <c r="H608" s="147"/>
      <c r="I608" s="69"/>
      <c r="J608" s="69"/>
      <c r="K608" s="205"/>
    </row>
    <row r="609" spans="1:11" ht="16.5" thickBot="1" x14ac:dyDescent="0.3">
      <c r="A609" s="186"/>
      <c r="B609" s="83"/>
      <c r="C609" s="84"/>
      <c r="D609" s="84"/>
      <c r="E609" s="85"/>
      <c r="F609" s="86"/>
      <c r="G609" s="149"/>
      <c r="H609" s="86"/>
      <c r="I609" s="87"/>
      <c r="J609" s="87" t="s">
        <v>859</v>
      </c>
      <c r="K609" s="206">
        <f>SUM($J$8:$J$608)/2</f>
        <v>0</v>
      </c>
    </row>
    <row r="610" spans="1:11" ht="16.5" thickBot="1" x14ac:dyDescent="0.3">
      <c r="A610" s="186"/>
      <c r="B610" s="88"/>
      <c r="C610" s="89"/>
      <c r="D610" s="89"/>
      <c r="E610" s="90"/>
      <c r="F610" s="91"/>
      <c r="G610" s="91"/>
      <c r="H610" s="91"/>
      <c r="I610" s="92" t="str">
        <f>CONCATENATE("BDI SERVIÇO  - (",BDI_SERVIÇO*100,")%")</f>
        <v>BDI SERVIÇO  - (22,12)%</v>
      </c>
      <c r="J610" s="93">
        <f>SUMIF($H$8:$H$608,$I$2,$K$8:$K$608)</f>
        <v>0</v>
      </c>
      <c r="K610" s="207">
        <f>SUMIF($H$8:$H$608,$I$2,$K$8:$K$608)-SUMIF($H$8:$H$608,$I$2,$J$8:$J$608)</f>
        <v>0</v>
      </c>
    </row>
    <row r="611" spans="1:11" ht="16.5" thickBot="1" x14ac:dyDescent="0.3">
      <c r="A611" s="186"/>
      <c r="B611" s="88"/>
      <c r="C611" s="89"/>
      <c r="D611" s="89"/>
      <c r="E611" s="90"/>
      <c r="F611" s="91"/>
      <c r="G611" s="91"/>
      <c r="H611" s="91"/>
      <c r="I611" s="92" t="str">
        <f>CONCATENATE("BDI EQUIPAMENTO  -  (",BDI_EQUIPAMENTO*100,")%")</f>
        <v>BDI EQUIPAMENTO  -  (14,02)%</v>
      </c>
      <c r="J611" s="93">
        <f>SUMIF(H7:H608,$I$3,K7:K608)</f>
        <v>0</v>
      </c>
      <c r="K611" s="207">
        <f>SUMIF(H8:H608,$I$3,K8:K608)-SUMIF(H8:H608,$I$3,J8:J608)</f>
        <v>0</v>
      </c>
    </row>
    <row r="612" spans="1:11" ht="15.75" x14ac:dyDescent="0.25">
      <c r="A612" s="186"/>
      <c r="B612" s="94"/>
      <c r="C612" s="95"/>
      <c r="D612" s="95"/>
      <c r="E612" s="96"/>
      <c r="F612" s="97"/>
      <c r="G612" s="97"/>
      <c r="H612" s="97"/>
      <c r="I612" s="98"/>
      <c r="J612" s="99"/>
      <c r="K612" s="208"/>
    </row>
    <row r="613" spans="1:11" ht="15" x14ac:dyDescent="0.25">
      <c r="A613" s="186"/>
      <c r="B613" s="70" t="s">
        <v>905</v>
      </c>
      <c r="C613" s="71"/>
      <c r="D613" s="71"/>
      <c r="E613" s="72" t="s">
        <v>1415</v>
      </c>
      <c r="F613" s="71"/>
      <c r="G613" s="71"/>
      <c r="H613" s="73"/>
      <c r="I613" s="74"/>
      <c r="J613" s="75"/>
      <c r="K613" s="209">
        <f>SUM(J614:J615)</f>
        <v>0</v>
      </c>
    </row>
    <row r="614" spans="1:11" ht="25.5" x14ac:dyDescent="0.25">
      <c r="A614" s="186"/>
      <c r="B614" s="79"/>
      <c r="C614" s="80"/>
      <c r="D614" s="80"/>
      <c r="E614" s="124" t="s">
        <v>841</v>
      </c>
      <c r="F614" s="125"/>
      <c r="G614" s="126">
        <v>6.6699999999999995E-2</v>
      </c>
      <c r="H614" s="68"/>
      <c r="I614" s="69">
        <f>J610+J611</f>
        <v>0</v>
      </c>
      <c r="J614" s="82"/>
      <c r="K614" s="210"/>
    </row>
    <row r="615" spans="1:11" x14ac:dyDescent="0.25">
      <c r="A615" s="186"/>
      <c r="B615" s="79" t="s">
        <v>1224</v>
      </c>
      <c r="C615" s="80"/>
      <c r="D615" s="80"/>
      <c r="E615" s="67" t="s">
        <v>842</v>
      </c>
      <c r="F615" s="66" t="s">
        <v>9</v>
      </c>
      <c r="G615" s="66">
        <v>1</v>
      </c>
      <c r="H615" s="68" t="s">
        <v>824</v>
      </c>
      <c r="I615" s="69">
        <f>ROUND(I614*G614,2)</f>
        <v>0</v>
      </c>
      <c r="J615" s="82">
        <f>ROUND(I615*G615,2)</f>
        <v>0</v>
      </c>
      <c r="K615" s="210"/>
    </row>
    <row r="616" spans="1:11" x14ac:dyDescent="0.25">
      <c r="A616" s="186"/>
      <c r="B616" s="79"/>
      <c r="C616" s="80"/>
      <c r="D616" s="80"/>
      <c r="E616" s="81"/>
      <c r="F616" s="80"/>
      <c r="G616" s="80"/>
      <c r="H616" s="68"/>
      <c r="I616" s="82"/>
      <c r="J616" s="82"/>
      <c r="K616" s="210"/>
    </row>
    <row r="617" spans="1:11" ht="16.5" thickBot="1" x14ac:dyDescent="0.3">
      <c r="A617" s="211"/>
      <c r="B617" s="212"/>
      <c r="C617" s="213"/>
      <c r="D617" s="213"/>
      <c r="E617" s="214"/>
      <c r="F617" s="215"/>
      <c r="G617" s="215"/>
      <c r="H617" s="215"/>
      <c r="I617" s="216"/>
      <c r="J617" s="216" t="s">
        <v>822</v>
      </c>
      <c r="K617" s="217">
        <f>J615+K611+K610+K609</f>
        <v>0</v>
      </c>
    </row>
    <row r="618" spans="1:11" ht="13.5" thickTop="1" x14ac:dyDescent="0.25"/>
  </sheetData>
  <autoFilter ref="B7:K616" xr:uid="{EA925EB9-2C7C-4E3B-BFD1-E1DCB7940E80}"/>
  <sortState xmlns:xlrd2="http://schemas.microsoft.com/office/spreadsheetml/2017/richdata2" ref="C392:K397">
    <sortCondition ref="C392:C397"/>
  </sortState>
  <dataConsolidate/>
  <mergeCells count="1">
    <mergeCell ref="I1:K1"/>
  </mergeCells>
  <phoneticPr fontId="18" type="noConversion"/>
  <conditionalFormatting sqref="C579">
    <cfRule type="expression" dxfId="23" priority="3" stopIfTrue="1">
      <formula>I579&lt;6</formula>
    </cfRule>
  </conditionalFormatting>
  <conditionalFormatting sqref="E579">
    <cfRule type="expression" dxfId="22" priority="2" stopIfTrue="1">
      <formula>J579&lt;6</formula>
    </cfRule>
  </conditionalFormatting>
  <conditionalFormatting sqref="F579">
    <cfRule type="expression" dxfId="21" priority="1" stopIfTrue="1">
      <formula>J579&lt;6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scale="84" fitToHeight="0" orientation="landscape" r:id="rId1"/>
  <ignoredErrors>
    <ignoredError sqref="B263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7D4B9-59C9-414E-9CDF-6829F0E2E01C}">
  <dimension ref="A1:V79"/>
  <sheetViews>
    <sheetView view="pageBreakPreview" zoomScale="55" zoomScaleNormal="70" zoomScaleSheetLayoutView="55" workbookViewId="0">
      <pane xSplit="3" ySplit="8" topLeftCell="D35" activePane="bottomRight" state="frozen"/>
      <selection pane="topRight" activeCell="D1" sqref="D1"/>
      <selection pane="bottomLeft" activeCell="A9" sqref="A9"/>
      <selection pane="bottomRight" activeCell="D9" sqref="D9"/>
    </sheetView>
  </sheetViews>
  <sheetFormatPr defaultColWidth="9.140625" defaultRowHeight="18" x14ac:dyDescent="0.25"/>
  <cols>
    <col min="1" max="1" width="12.28515625" style="26" bestFit="1" customWidth="1"/>
    <col min="2" max="2" width="60.85546875" style="27" customWidth="1"/>
    <col min="3" max="3" width="31.140625" style="28" bestFit="1" customWidth="1"/>
    <col min="4" max="4" width="28" style="29" customWidth="1"/>
    <col min="5" max="9" width="28.7109375" style="29" customWidth="1"/>
    <col min="10" max="11" width="30" style="29" customWidth="1"/>
    <col min="12" max="15" width="29.85546875" style="29" customWidth="1"/>
    <col min="16" max="19" width="30.42578125" style="29" customWidth="1"/>
    <col min="20" max="21" width="29.85546875" style="29" customWidth="1"/>
    <col min="22" max="22" width="30.28515625" style="29" customWidth="1"/>
    <col min="23" max="16384" width="9.140625" style="15"/>
  </cols>
  <sheetData>
    <row r="1" spans="1:22" s="218" customFormat="1" ht="23.25" customHeight="1" x14ac:dyDescent="0.35">
      <c r="A1" s="242" t="s">
        <v>1739</v>
      </c>
      <c r="B1" s="242"/>
      <c r="C1" s="243"/>
      <c r="D1" s="243"/>
      <c r="E1" s="243"/>
      <c r="F1" s="243"/>
      <c r="G1" s="219"/>
      <c r="H1" s="219"/>
      <c r="I1" s="220"/>
      <c r="J1" s="220"/>
      <c r="K1" s="220"/>
      <c r="L1" s="220"/>
      <c r="M1" s="242"/>
      <c r="N1" s="242"/>
      <c r="O1" s="220"/>
      <c r="P1" s="220"/>
      <c r="Q1" s="220"/>
      <c r="R1" s="220"/>
      <c r="S1" s="220"/>
      <c r="T1" s="220"/>
      <c r="U1" s="220"/>
      <c r="V1" s="220"/>
    </row>
    <row r="2" spans="1:22" s="218" customFormat="1" ht="23.25" customHeight="1" x14ac:dyDescent="0.35">
      <c r="A2" s="242" t="s">
        <v>1740</v>
      </c>
      <c r="B2" s="242"/>
      <c r="C2" s="243"/>
      <c r="D2" s="243"/>
      <c r="E2" s="243"/>
      <c r="F2" s="243"/>
      <c r="G2" s="243"/>
      <c r="H2" s="243"/>
      <c r="I2" s="220"/>
      <c r="J2" s="220"/>
      <c r="K2" s="220"/>
      <c r="L2" s="220"/>
      <c r="M2" s="242"/>
      <c r="N2" s="242"/>
      <c r="O2" s="220"/>
      <c r="P2" s="220"/>
      <c r="Q2" s="220"/>
      <c r="R2" s="220"/>
      <c r="S2" s="220"/>
      <c r="T2" s="220"/>
      <c r="U2" s="220"/>
      <c r="V2" s="220"/>
    </row>
    <row r="3" spans="1:22" s="13" customFormat="1" ht="20.25" customHeight="1" x14ac:dyDescent="0.25">
      <c r="A3" s="279" t="s">
        <v>1741</v>
      </c>
      <c r="B3" s="279"/>
      <c r="C3" s="222"/>
      <c r="D3" s="222"/>
      <c r="E3" s="222"/>
      <c r="F3" s="221"/>
      <c r="G3" s="221"/>
      <c r="H3" s="221"/>
      <c r="I3" s="222"/>
      <c r="J3" s="222"/>
      <c r="K3" s="222"/>
      <c r="L3" s="222"/>
      <c r="M3" s="279"/>
      <c r="N3" s="279"/>
      <c r="O3" s="222"/>
      <c r="P3" s="222"/>
      <c r="Q3" s="222"/>
      <c r="R3" s="222"/>
      <c r="S3" s="222"/>
      <c r="T3" s="222"/>
      <c r="U3" s="222"/>
      <c r="V3" s="222"/>
    </row>
    <row r="4" spans="1:22" s="13" customFormat="1" ht="20.25" customHeight="1" x14ac:dyDescent="0.25">
      <c r="A4" s="279" t="s">
        <v>1416</v>
      </c>
      <c r="B4" s="279"/>
      <c r="C4" s="222"/>
      <c r="D4" s="223"/>
      <c r="E4" s="223"/>
      <c r="F4" s="223"/>
      <c r="G4" s="223"/>
      <c r="H4" s="223"/>
      <c r="I4" s="223"/>
      <c r="J4" s="223"/>
      <c r="K4" s="223"/>
      <c r="L4" s="223"/>
      <c r="M4" s="279"/>
      <c r="N4" s="279"/>
      <c r="O4" s="223"/>
      <c r="P4" s="223"/>
      <c r="Q4" s="223"/>
      <c r="R4" s="223"/>
      <c r="S4" s="223"/>
      <c r="T4" s="223"/>
      <c r="U4" s="223"/>
      <c r="V4" s="223"/>
    </row>
    <row r="5" spans="1:22" s="13" customFormat="1" ht="20.25" customHeight="1" x14ac:dyDescent="0.25">
      <c r="A5" s="221"/>
      <c r="B5" s="221"/>
      <c r="C5" s="222"/>
      <c r="D5" s="282" t="s">
        <v>1419</v>
      </c>
      <c r="E5" s="282"/>
      <c r="F5" s="282"/>
      <c r="G5" s="282"/>
      <c r="H5" s="282"/>
      <c r="I5" s="282"/>
      <c r="J5" s="282"/>
      <c r="K5" s="282"/>
      <c r="L5" s="282"/>
      <c r="M5" s="282" t="s">
        <v>1419</v>
      </c>
      <c r="N5" s="282"/>
      <c r="O5" s="282"/>
      <c r="P5" s="282"/>
      <c r="Q5" s="282"/>
      <c r="R5" s="282"/>
      <c r="S5" s="282"/>
      <c r="T5" s="282"/>
      <c r="U5" s="282"/>
      <c r="V5" s="223"/>
    </row>
    <row r="6" spans="1:22" s="13" customFormat="1" ht="16.149999999999999" customHeight="1" thickBot="1" x14ac:dyDescent="0.3">
      <c r="A6" s="224"/>
      <c r="B6" s="224"/>
      <c r="C6" s="224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6"/>
    </row>
    <row r="7" spans="1:22" s="13" customFormat="1" ht="24" thickBot="1" x14ac:dyDescent="0.4">
      <c r="A7" s="280" t="s">
        <v>0</v>
      </c>
      <c r="B7" s="280" t="s">
        <v>861</v>
      </c>
      <c r="C7" s="281" t="s">
        <v>865</v>
      </c>
      <c r="D7" s="227" t="s">
        <v>866</v>
      </c>
      <c r="E7" s="14" t="s">
        <v>867</v>
      </c>
      <c r="F7" s="14" t="s">
        <v>868</v>
      </c>
      <c r="G7" s="14" t="s">
        <v>869</v>
      </c>
      <c r="H7" s="14" t="s">
        <v>870</v>
      </c>
      <c r="I7" s="14" t="s">
        <v>871</v>
      </c>
      <c r="J7" s="14" t="s">
        <v>872</v>
      </c>
      <c r="K7" s="14" t="s">
        <v>873</v>
      </c>
      <c r="L7" s="14" t="s">
        <v>874</v>
      </c>
      <c r="M7" s="14" t="s">
        <v>875</v>
      </c>
      <c r="N7" s="14" t="s">
        <v>876</v>
      </c>
      <c r="O7" s="14" t="s">
        <v>877</v>
      </c>
      <c r="P7" s="14" t="s">
        <v>878</v>
      </c>
      <c r="Q7" s="14" t="s">
        <v>879</v>
      </c>
      <c r="R7" s="14" t="s">
        <v>880</v>
      </c>
      <c r="S7" s="14" t="s">
        <v>881</v>
      </c>
      <c r="T7" s="14" t="s">
        <v>882</v>
      </c>
      <c r="U7" s="14" t="s">
        <v>883</v>
      </c>
      <c r="V7" s="278" t="s">
        <v>862</v>
      </c>
    </row>
    <row r="8" spans="1:22" ht="24.75" customHeight="1" thickBot="1" x14ac:dyDescent="0.4">
      <c r="A8" s="280"/>
      <c r="B8" s="280"/>
      <c r="C8" s="281"/>
      <c r="D8" s="227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278"/>
    </row>
    <row r="9" spans="1:22" ht="15.75" x14ac:dyDescent="0.2">
      <c r="A9" s="268" t="str">
        <f>RESUMO!A10</f>
        <v>1.0</v>
      </c>
      <c r="B9" s="270" t="str">
        <f>RESUMO!B10</f>
        <v>SERVIÇOS PRELIMINARES</v>
      </c>
      <c r="C9" s="273">
        <f>RESUMO!D10</f>
        <v>0</v>
      </c>
      <c r="D9" s="228">
        <v>0.05</v>
      </c>
      <c r="E9" s="16">
        <v>0.1</v>
      </c>
      <c r="F9" s="16">
        <v>0.1</v>
      </c>
      <c r="G9" s="16">
        <v>0.1</v>
      </c>
      <c r="H9" s="16">
        <v>0.1</v>
      </c>
      <c r="I9" s="16">
        <v>0.2</v>
      </c>
      <c r="J9" s="16">
        <v>0.15</v>
      </c>
      <c r="K9" s="16"/>
      <c r="L9" s="16"/>
      <c r="M9" s="16">
        <v>0.05</v>
      </c>
      <c r="N9" s="16">
        <v>0.05</v>
      </c>
      <c r="O9" s="16"/>
      <c r="P9" s="16"/>
      <c r="Q9" s="16"/>
      <c r="R9" s="16"/>
      <c r="S9" s="16"/>
      <c r="T9" s="16">
        <v>0.05</v>
      </c>
      <c r="U9" s="16">
        <v>0.05</v>
      </c>
      <c r="V9" s="276">
        <f>SUM(D11:U11)</f>
        <v>0</v>
      </c>
    </row>
    <row r="10" spans="1:22" ht="15" x14ac:dyDescent="0.2">
      <c r="A10" s="269"/>
      <c r="B10" s="271"/>
      <c r="C10" s="274"/>
      <c r="D10" s="229">
        <f>IF(D11&gt;0,1,)</f>
        <v>0</v>
      </c>
      <c r="E10" s="17">
        <f t="shared" ref="E10:U10" si="0">IF(E11&gt;0,1,)</f>
        <v>0</v>
      </c>
      <c r="F10" s="17">
        <f t="shared" si="0"/>
        <v>0</v>
      </c>
      <c r="G10" s="17">
        <f t="shared" si="0"/>
        <v>0</v>
      </c>
      <c r="H10" s="17">
        <f t="shared" si="0"/>
        <v>0</v>
      </c>
      <c r="I10" s="17">
        <f t="shared" si="0"/>
        <v>0</v>
      </c>
      <c r="J10" s="17">
        <f t="shared" si="0"/>
        <v>0</v>
      </c>
      <c r="K10" s="17">
        <f t="shared" si="0"/>
        <v>0</v>
      </c>
      <c r="L10" s="17">
        <f t="shared" si="0"/>
        <v>0</v>
      </c>
      <c r="M10" s="17">
        <f t="shared" si="0"/>
        <v>0</v>
      </c>
      <c r="N10" s="17">
        <f t="shared" si="0"/>
        <v>0</v>
      </c>
      <c r="O10" s="17"/>
      <c r="P10" s="17"/>
      <c r="Q10" s="17"/>
      <c r="R10" s="17"/>
      <c r="S10" s="17"/>
      <c r="T10" s="17">
        <f t="shared" si="0"/>
        <v>0</v>
      </c>
      <c r="U10" s="17">
        <f t="shared" si="0"/>
        <v>0</v>
      </c>
      <c r="V10" s="277"/>
    </row>
    <row r="11" spans="1:22" ht="20.25" x14ac:dyDescent="0.2">
      <c r="A11" s="269"/>
      <c r="B11" s="272"/>
      <c r="C11" s="275"/>
      <c r="D11" s="230">
        <f>D9*$C9</f>
        <v>0</v>
      </c>
      <c r="E11" s="19">
        <f t="shared" ref="E11:R11" si="1">E9*$C9</f>
        <v>0</v>
      </c>
      <c r="F11" s="19">
        <f t="shared" si="1"/>
        <v>0</v>
      </c>
      <c r="G11" s="19">
        <f t="shared" si="1"/>
        <v>0</v>
      </c>
      <c r="H11" s="19">
        <f t="shared" si="1"/>
        <v>0</v>
      </c>
      <c r="I11" s="19">
        <f t="shared" si="1"/>
        <v>0</v>
      </c>
      <c r="J11" s="19">
        <f t="shared" si="1"/>
        <v>0</v>
      </c>
      <c r="K11" s="19">
        <f t="shared" si="1"/>
        <v>0</v>
      </c>
      <c r="L11" s="19">
        <f t="shared" si="1"/>
        <v>0</v>
      </c>
      <c r="M11" s="19">
        <f t="shared" si="1"/>
        <v>0</v>
      </c>
      <c r="N11" s="19">
        <f t="shared" si="1"/>
        <v>0</v>
      </c>
      <c r="O11" s="19">
        <f t="shared" si="1"/>
        <v>0</v>
      </c>
      <c r="P11" s="19">
        <f t="shared" si="1"/>
        <v>0</v>
      </c>
      <c r="Q11" s="19">
        <f t="shared" si="1"/>
        <v>0</v>
      </c>
      <c r="R11" s="19">
        <f t="shared" si="1"/>
        <v>0</v>
      </c>
      <c r="S11" s="19">
        <f t="shared" ref="S11:U11" si="2">S9*$C9</f>
        <v>0</v>
      </c>
      <c r="T11" s="19">
        <f t="shared" si="2"/>
        <v>0</v>
      </c>
      <c r="U11" s="19">
        <f t="shared" si="2"/>
        <v>0</v>
      </c>
      <c r="V11" s="20">
        <f>SUM(D9:U9)</f>
        <v>1</v>
      </c>
    </row>
    <row r="12" spans="1:22" ht="15.75" x14ac:dyDescent="0.2">
      <c r="A12" s="259" t="str">
        <f>RESUMO!A11</f>
        <v>2.0</v>
      </c>
      <c r="B12" s="262" t="str">
        <f>RESUMO!B11</f>
        <v>INÍCIO E APOIO A OBRA</v>
      </c>
      <c r="C12" s="264">
        <f>RESUMO!D11</f>
        <v>0</v>
      </c>
      <c r="D12" s="231">
        <v>0.05</v>
      </c>
      <c r="E12" s="21">
        <v>0.05</v>
      </c>
      <c r="F12" s="21">
        <v>0.05</v>
      </c>
      <c r="G12" s="21">
        <v>0.05</v>
      </c>
      <c r="H12" s="21">
        <v>0.05</v>
      </c>
      <c r="I12" s="21">
        <v>0.05</v>
      </c>
      <c r="J12" s="21">
        <v>0.1</v>
      </c>
      <c r="K12" s="21">
        <v>0.1</v>
      </c>
      <c r="L12" s="21">
        <v>0.1</v>
      </c>
      <c r="M12" s="21">
        <v>0.05</v>
      </c>
      <c r="N12" s="21">
        <v>0.03</v>
      </c>
      <c r="O12" s="21">
        <v>0.03</v>
      </c>
      <c r="P12" s="21">
        <v>0.03</v>
      </c>
      <c r="Q12" s="21">
        <v>0.03</v>
      </c>
      <c r="R12" s="21">
        <v>0.03</v>
      </c>
      <c r="S12" s="21">
        <v>0.05</v>
      </c>
      <c r="T12" s="21">
        <v>0.05</v>
      </c>
      <c r="U12" s="21">
        <v>0.1</v>
      </c>
      <c r="V12" s="265">
        <f>SUM(D14:U14)</f>
        <v>0</v>
      </c>
    </row>
    <row r="13" spans="1:22" ht="15" x14ac:dyDescent="0.2">
      <c r="A13" s="260"/>
      <c r="B13" s="263"/>
      <c r="C13" s="264"/>
      <c r="D13" s="229">
        <f>IF(D14&gt;0,1,)</f>
        <v>0</v>
      </c>
      <c r="E13" s="17">
        <f t="shared" ref="E13:U13" si="3">IF(E14&gt;0,1,)</f>
        <v>0</v>
      </c>
      <c r="F13" s="17">
        <f t="shared" si="3"/>
        <v>0</v>
      </c>
      <c r="G13" s="17">
        <f t="shared" si="3"/>
        <v>0</v>
      </c>
      <c r="H13" s="17">
        <f t="shared" si="3"/>
        <v>0</v>
      </c>
      <c r="I13" s="17">
        <f t="shared" si="3"/>
        <v>0</v>
      </c>
      <c r="J13" s="17">
        <f t="shared" si="3"/>
        <v>0</v>
      </c>
      <c r="K13" s="17">
        <f t="shared" si="3"/>
        <v>0</v>
      </c>
      <c r="L13" s="17">
        <f t="shared" si="3"/>
        <v>0</v>
      </c>
      <c r="M13" s="17">
        <f t="shared" si="3"/>
        <v>0</v>
      </c>
      <c r="N13" s="17">
        <f t="shared" si="3"/>
        <v>0</v>
      </c>
      <c r="O13" s="17">
        <f t="shared" si="3"/>
        <v>0</v>
      </c>
      <c r="P13" s="17">
        <f t="shared" si="3"/>
        <v>0</v>
      </c>
      <c r="Q13" s="17">
        <f t="shared" si="3"/>
        <v>0</v>
      </c>
      <c r="R13" s="17">
        <f t="shared" si="3"/>
        <v>0</v>
      </c>
      <c r="S13" s="17">
        <f t="shared" si="3"/>
        <v>0</v>
      </c>
      <c r="T13" s="17">
        <f t="shared" si="3"/>
        <v>0</v>
      </c>
      <c r="U13" s="17">
        <f t="shared" si="3"/>
        <v>0</v>
      </c>
      <c r="V13" s="265"/>
    </row>
    <row r="14" spans="1:22" ht="20.25" x14ac:dyDescent="0.2">
      <c r="A14" s="261"/>
      <c r="B14" s="263"/>
      <c r="C14" s="264"/>
      <c r="D14" s="230">
        <f>D12*$C12</f>
        <v>0</v>
      </c>
      <c r="E14" s="19">
        <f t="shared" ref="E14:U14" si="4">E12*$C12</f>
        <v>0</v>
      </c>
      <c r="F14" s="19">
        <f t="shared" si="4"/>
        <v>0</v>
      </c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4"/>
        <v>0</v>
      </c>
      <c r="R14" s="19">
        <f t="shared" si="4"/>
        <v>0</v>
      </c>
      <c r="S14" s="19">
        <f t="shared" si="4"/>
        <v>0</v>
      </c>
      <c r="T14" s="19">
        <f t="shared" si="4"/>
        <v>0</v>
      </c>
      <c r="U14" s="19">
        <f t="shared" si="4"/>
        <v>0</v>
      </c>
      <c r="V14" s="20">
        <f>SUM(D12:U12)</f>
        <v>1.0000000000000002</v>
      </c>
    </row>
    <row r="15" spans="1:22" ht="15.75" x14ac:dyDescent="0.2">
      <c r="A15" s="259" t="str">
        <f>RESUMO!A12</f>
        <v>3.0</v>
      </c>
      <c r="B15" s="262" t="str">
        <f>RESUMO!B12</f>
        <v>MOVIMENTAÇÃO DE TERRA</v>
      </c>
      <c r="C15" s="264">
        <f>RESUMO!D12</f>
        <v>0</v>
      </c>
      <c r="D15" s="231">
        <v>0.25</v>
      </c>
      <c r="E15" s="21">
        <v>0.5</v>
      </c>
      <c r="F15" s="21">
        <v>0.25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65">
        <f>SUM(D17:U17)</f>
        <v>0</v>
      </c>
    </row>
    <row r="16" spans="1:22" ht="15" x14ac:dyDescent="0.2">
      <c r="A16" s="260"/>
      <c r="B16" s="263"/>
      <c r="C16" s="264"/>
      <c r="D16" s="229">
        <f>IF(D17&gt;0,1,)</f>
        <v>0</v>
      </c>
      <c r="E16" s="17">
        <f t="shared" ref="E16:U16" si="5">IF(E17&gt;0,1,)</f>
        <v>0</v>
      </c>
      <c r="F16" s="17">
        <f t="shared" si="5"/>
        <v>0</v>
      </c>
      <c r="G16" s="17"/>
      <c r="H16" s="17"/>
      <c r="I16" s="17"/>
      <c r="J16" s="17">
        <f t="shared" si="5"/>
        <v>0</v>
      </c>
      <c r="K16" s="17">
        <f t="shared" si="5"/>
        <v>0</v>
      </c>
      <c r="L16" s="17">
        <f t="shared" si="5"/>
        <v>0</v>
      </c>
      <c r="M16" s="17">
        <f t="shared" si="5"/>
        <v>0</v>
      </c>
      <c r="N16" s="17">
        <f t="shared" si="5"/>
        <v>0</v>
      </c>
      <c r="O16" s="17">
        <f t="shared" si="5"/>
        <v>0</v>
      </c>
      <c r="P16" s="17">
        <f t="shared" si="5"/>
        <v>0</v>
      </c>
      <c r="Q16" s="17">
        <f t="shared" si="5"/>
        <v>0</v>
      </c>
      <c r="R16" s="17">
        <f t="shared" si="5"/>
        <v>0</v>
      </c>
      <c r="S16" s="17">
        <f t="shared" si="5"/>
        <v>0</v>
      </c>
      <c r="T16" s="17">
        <f t="shared" si="5"/>
        <v>0</v>
      </c>
      <c r="U16" s="17">
        <f t="shared" si="5"/>
        <v>0</v>
      </c>
      <c r="V16" s="265"/>
    </row>
    <row r="17" spans="1:22" ht="20.25" x14ac:dyDescent="0.2">
      <c r="A17" s="261"/>
      <c r="B17" s="263"/>
      <c r="C17" s="264"/>
      <c r="D17" s="230">
        <f>D15*$C15</f>
        <v>0</v>
      </c>
      <c r="E17" s="19">
        <f t="shared" ref="E17:U17" si="6">E15*$C15</f>
        <v>0</v>
      </c>
      <c r="F17" s="19">
        <f t="shared" si="6"/>
        <v>0</v>
      </c>
      <c r="G17" s="19">
        <f t="shared" si="6"/>
        <v>0</v>
      </c>
      <c r="H17" s="19">
        <f t="shared" si="6"/>
        <v>0</v>
      </c>
      <c r="I17" s="19">
        <f t="shared" si="6"/>
        <v>0</v>
      </c>
      <c r="J17" s="19">
        <f t="shared" si="6"/>
        <v>0</v>
      </c>
      <c r="K17" s="19">
        <f t="shared" si="6"/>
        <v>0</v>
      </c>
      <c r="L17" s="19">
        <f t="shared" si="6"/>
        <v>0</v>
      </c>
      <c r="M17" s="19">
        <f t="shared" si="6"/>
        <v>0</v>
      </c>
      <c r="N17" s="19">
        <f t="shared" si="6"/>
        <v>0</v>
      </c>
      <c r="O17" s="19">
        <f t="shared" si="6"/>
        <v>0</v>
      </c>
      <c r="P17" s="19">
        <f t="shared" si="6"/>
        <v>0</v>
      </c>
      <c r="Q17" s="19">
        <f t="shared" si="6"/>
        <v>0</v>
      </c>
      <c r="R17" s="19">
        <f t="shared" si="6"/>
        <v>0</v>
      </c>
      <c r="S17" s="19">
        <f t="shared" si="6"/>
        <v>0</v>
      </c>
      <c r="T17" s="19">
        <f t="shared" si="6"/>
        <v>0</v>
      </c>
      <c r="U17" s="19">
        <f t="shared" si="6"/>
        <v>0</v>
      </c>
      <c r="V17" s="20">
        <f>SUM(D15:U15)</f>
        <v>1</v>
      </c>
    </row>
    <row r="18" spans="1:22" ht="15.75" x14ac:dyDescent="0.2">
      <c r="A18" s="259" t="str">
        <f>RESUMO!A13</f>
        <v>4.0</v>
      </c>
      <c r="B18" s="262" t="str">
        <f>RESUMO!B13</f>
        <v>FUNDAÇÃO</v>
      </c>
      <c r="C18" s="264">
        <f>RESUMO!D13</f>
        <v>0</v>
      </c>
      <c r="D18" s="231"/>
      <c r="E18" s="21"/>
      <c r="F18" s="21">
        <v>0.25</v>
      </c>
      <c r="G18" s="21">
        <v>0.25</v>
      </c>
      <c r="H18" s="21">
        <v>0.25</v>
      </c>
      <c r="I18" s="21">
        <v>0.25</v>
      </c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65">
        <f>SUM(D20:U20)</f>
        <v>0</v>
      </c>
    </row>
    <row r="19" spans="1:22" ht="15" x14ac:dyDescent="0.2">
      <c r="A19" s="260"/>
      <c r="B19" s="263"/>
      <c r="C19" s="264"/>
      <c r="D19" s="229">
        <f>IF(D20&gt;0,1,)</f>
        <v>0</v>
      </c>
      <c r="E19" s="17">
        <f t="shared" ref="E19:U19" si="7">IF(E20&gt;0,1,)</f>
        <v>0</v>
      </c>
      <c r="F19" s="17">
        <v>1</v>
      </c>
      <c r="G19" s="17">
        <v>1</v>
      </c>
      <c r="H19" s="17">
        <v>1</v>
      </c>
      <c r="I19" s="17">
        <v>1</v>
      </c>
      <c r="J19" s="17">
        <f t="shared" si="7"/>
        <v>0</v>
      </c>
      <c r="K19" s="17"/>
      <c r="L19" s="17"/>
      <c r="M19" s="17"/>
      <c r="N19" s="17">
        <f t="shared" si="7"/>
        <v>0</v>
      </c>
      <c r="O19" s="17">
        <f t="shared" si="7"/>
        <v>0</v>
      </c>
      <c r="P19" s="17">
        <f t="shared" si="7"/>
        <v>0</v>
      </c>
      <c r="Q19" s="17">
        <f t="shared" si="7"/>
        <v>0</v>
      </c>
      <c r="R19" s="17">
        <f t="shared" si="7"/>
        <v>0</v>
      </c>
      <c r="S19" s="17">
        <f t="shared" si="7"/>
        <v>0</v>
      </c>
      <c r="T19" s="17">
        <f t="shared" si="7"/>
        <v>0</v>
      </c>
      <c r="U19" s="17">
        <f t="shared" si="7"/>
        <v>0</v>
      </c>
      <c r="V19" s="265"/>
    </row>
    <row r="20" spans="1:22" ht="20.25" x14ac:dyDescent="0.2">
      <c r="A20" s="261"/>
      <c r="B20" s="263"/>
      <c r="C20" s="264"/>
      <c r="D20" s="230">
        <f>D18*$C18</f>
        <v>0</v>
      </c>
      <c r="E20" s="19">
        <f t="shared" ref="E20:U20" si="8">E18*$C18</f>
        <v>0</v>
      </c>
      <c r="F20" s="19">
        <f t="shared" si="8"/>
        <v>0</v>
      </c>
      <c r="G20" s="19">
        <f t="shared" si="8"/>
        <v>0</v>
      </c>
      <c r="H20" s="19">
        <f t="shared" si="8"/>
        <v>0</v>
      </c>
      <c r="I20" s="19">
        <f t="shared" si="8"/>
        <v>0</v>
      </c>
      <c r="J20" s="19">
        <f t="shared" si="8"/>
        <v>0</v>
      </c>
      <c r="K20" s="19">
        <f t="shared" si="8"/>
        <v>0</v>
      </c>
      <c r="L20" s="19">
        <f t="shared" si="8"/>
        <v>0</v>
      </c>
      <c r="M20" s="19">
        <f t="shared" si="8"/>
        <v>0</v>
      </c>
      <c r="N20" s="19">
        <f t="shared" si="8"/>
        <v>0</v>
      </c>
      <c r="O20" s="19">
        <f t="shared" si="8"/>
        <v>0</v>
      </c>
      <c r="P20" s="19">
        <f t="shared" si="8"/>
        <v>0</v>
      </c>
      <c r="Q20" s="19">
        <f t="shared" si="8"/>
        <v>0</v>
      </c>
      <c r="R20" s="19">
        <f t="shared" si="8"/>
        <v>0</v>
      </c>
      <c r="S20" s="19">
        <f t="shared" si="8"/>
        <v>0</v>
      </c>
      <c r="T20" s="19">
        <f t="shared" si="8"/>
        <v>0</v>
      </c>
      <c r="U20" s="19">
        <f t="shared" si="8"/>
        <v>0</v>
      </c>
      <c r="V20" s="20">
        <f>SUM(D18:U18)</f>
        <v>1</v>
      </c>
    </row>
    <row r="21" spans="1:22" ht="15.75" x14ac:dyDescent="0.2">
      <c r="A21" s="259" t="str">
        <f>RESUMO!A14</f>
        <v>5.0</v>
      </c>
      <c r="B21" s="262" t="str">
        <f>RESUMO!B14</f>
        <v>ESTRUTURA</v>
      </c>
      <c r="C21" s="264">
        <f>RESUMO!D14</f>
        <v>0</v>
      </c>
      <c r="D21" s="231"/>
      <c r="E21" s="21"/>
      <c r="F21" s="21"/>
      <c r="G21" s="21"/>
      <c r="H21" s="21">
        <v>0.05</v>
      </c>
      <c r="I21" s="21">
        <v>0.2</v>
      </c>
      <c r="J21" s="21">
        <v>0.2</v>
      </c>
      <c r="K21" s="21">
        <v>0.2</v>
      </c>
      <c r="L21" s="21">
        <v>0.2</v>
      </c>
      <c r="M21" s="21">
        <v>0.15</v>
      </c>
      <c r="N21" s="21"/>
      <c r="O21" s="21"/>
      <c r="P21" s="21"/>
      <c r="Q21" s="21"/>
      <c r="R21" s="21"/>
      <c r="S21" s="21"/>
      <c r="T21" s="21"/>
      <c r="U21" s="21"/>
      <c r="V21" s="265">
        <f>SUM(D23:U23)</f>
        <v>0</v>
      </c>
    </row>
    <row r="22" spans="1:22" ht="15" x14ac:dyDescent="0.2">
      <c r="A22" s="260"/>
      <c r="B22" s="263"/>
      <c r="C22" s="264"/>
      <c r="D22" s="229">
        <f>IF(D23&gt;0,1,)</f>
        <v>0</v>
      </c>
      <c r="E22" s="17">
        <f t="shared" ref="E22:U22" si="9">IF(E23&gt;0,1,)</f>
        <v>0</v>
      </c>
      <c r="F22" s="17">
        <f t="shared" si="9"/>
        <v>0</v>
      </c>
      <c r="G22" s="17">
        <f t="shared" si="9"/>
        <v>0</v>
      </c>
      <c r="H22" s="17">
        <f t="shared" si="9"/>
        <v>0</v>
      </c>
      <c r="I22" s="17">
        <f t="shared" si="9"/>
        <v>0</v>
      </c>
      <c r="J22" s="17">
        <f t="shared" si="9"/>
        <v>0</v>
      </c>
      <c r="K22" s="17">
        <f t="shared" si="9"/>
        <v>0</v>
      </c>
      <c r="L22" s="17">
        <f t="shared" si="9"/>
        <v>0</v>
      </c>
      <c r="M22" s="17">
        <f t="shared" si="9"/>
        <v>0</v>
      </c>
      <c r="N22" s="17"/>
      <c r="O22" s="17"/>
      <c r="P22" s="17"/>
      <c r="Q22" s="17"/>
      <c r="R22" s="17">
        <f t="shared" si="9"/>
        <v>0</v>
      </c>
      <c r="S22" s="17">
        <f t="shared" si="9"/>
        <v>0</v>
      </c>
      <c r="T22" s="17">
        <f t="shared" si="9"/>
        <v>0</v>
      </c>
      <c r="U22" s="17">
        <f t="shared" si="9"/>
        <v>0</v>
      </c>
      <c r="V22" s="265"/>
    </row>
    <row r="23" spans="1:22" ht="20.25" x14ac:dyDescent="0.2">
      <c r="A23" s="261"/>
      <c r="B23" s="263"/>
      <c r="C23" s="264"/>
      <c r="D23" s="230">
        <f>D21*$C21</f>
        <v>0</v>
      </c>
      <c r="E23" s="19">
        <f t="shared" ref="E23:U23" si="10">E21*$C21</f>
        <v>0</v>
      </c>
      <c r="F23" s="19">
        <f t="shared" si="10"/>
        <v>0</v>
      </c>
      <c r="G23" s="19">
        <f t="shared" si="10"/>
        <v>0</v>
      </c>
      <c r="H23" s="19">
        <f t="shared" ref="H23:M23" si="11">H21*$C21</f>
        <v>0</v>
      </c>
      <c r="I23" s="19">
        <f t="shared" si="11"/>
        <v>0</v>
      </c>
      <c r="J23" s="19">
        <f t="shared" si="11"/>
        <v>0</v>
      </c>
      <c r="K23" s="19">
        <f t="shared" si="11"/>
        <v>0</v>
      </c>
      <c r="L23" s="19">
        <f t="shared" si="11"/>
        <v>0</v>
      </c>
      <c r="M23" s="19">
        <f t="shared" si="11"/>
        <v>0</v>
      </c>
      <c r="N23" s="19">
        <f t="shared" si="10"/>
        <v>0</v>
      </c>
      <c r="O23" s="19">
        <f t="shared" si="10"/>
        <v>0</v>
      </c>
      <c r="P23" s="19">
        <f t="shared" si="10"/>
        <v>0</v>
      </c>
      <c r="Q23" s="19">
        <f t="shared" si="10"/>
        <v>0</v>
      </c>
      <c r="R23" s="19">
        <f t="shared" si="10"/>
        <v>0</v>
      </c>
      <c r="S23" s="19">
        <f t="shared" si="10"/>
        <v>0</v>
      </c>
      <c r="T23" s="19">
        <f t="shared" si="10"/>
        <v>0</v>
      </c>
      <c r="U23" s="19">
        <f t="shared" si="10"/>
        <v>0</v>
      </c>
      <c r="V23" s="20">
        <f>SUM(D21:U21)</f>
        <v>1</v>
      </c>
    </row>
    <row r="24" spans="1:22" ht="15.75" x14ac:dyDescent="0.2">
      <c r="A24" s="259" t="str">
        <f>RESUMO!A15</f>
        <v>6.0</v>
      </c>
      <c r="B24" s="262" t="str">
        <f>RESUMO!B15</f>
        <v>IMPERMEABILIZAÇÃO</v>
      </c>
      <c r="C24" s="264">
        <f>RESUMO!D15</f>
        <v>0</v>
      </c>
      <c r="D24" s="231"/>
      <c r="E24" s="21"/>
      <c r="F24" s="21"/>
      <c r="G24" s="21"/>
      <c r="H24" s="21">
        <v>0.1</v>
      </c>
      <c r="I24" s="21">
        <v>0.1</v>
      </c>
      <c r="J24" s="21">
        <v>0.1</v>
      </c>
      <c r="K24" s="21">
        <v>0.1</v>
      </c>
      <c r="L24" s="21">
        <v>0.15</v>
      </c>
      <c r="M24" s="21">
        <v>0.15</v>
      </c>
      <c r="N24" s="21">
        <v>0.15</v>
      </c>
      <c r="O24" s="21">
        <v>0.15</v>
      </c>
      <c r="P24" s="21"/>
      <c r="Q24" s="21"/>
      <c r="R24" s="21"/>
      <c r="S24" s="21"/>
      <c r="T24" s="21"/>
      <c r="U24" s="21"/>
      <c r="V24" s="265">
        <f>SUM(D26:U26)</f>
        <v>0</v>
      </c>
    </row>
    <row r="25" spans="1:22" ht="15" x14ac:dyDescent="0.2">
      <c r="A25" s="260"/>
      <c r="B25" s="263"/>
      <c r="C25" s="264"/>
      <c r="D25" s="229">
        <f>IF(D26&gt;0,1,)</f>
        <v>0</v>
      </c>
      <c r="E25" s="17">
        <f t="shared" ref="E25:G25" si="12">IF(E26&gt;0,1,)</f>
        <v>0</v>
      </c>
      <c r="F25" s="17">
        <f t="shared" si="12"/>
        <v>0</v>
      </c>
      <c r="G25" s="17">
        <f t="shared" si="12"/>
        <v>0</v>
      </c>
      <c r="H25" s="17">
        <v>1</v>
      </c>
      <c r="I25" s="17">
        <v>1</v>
      </c>
      <c r="J25" s="17">
        <v>1</v>
      </c>
      <c r="K25" s="17">
        <v>1</v>
      </c>
      <c r="L25" s="17">
        <v>1</v>
      </c>
      <c r="M25" s="17">
        <v>1</v>
      </c>
      <c r="N25" s="17">
        <v>1</v>
      </c>
      <c r="O25" s="17">
        <v>1</v>
      </c>
      <c r="P25" s="17"/>
      <c r="Q25" s="17"/>
      <c r="R25" s="17"/>
      <c r="S25" s="17"/>
      <c r="T25" s="17"/>
      <c r="U25" s="17"/>
      <c r="V25" s="265"/>
    </row>
    <row r="26" spans="1:22" ht="20.25" x14ac:dyDescent="0.2">
      <c r="A26" s="261"/>
      <c r="B26" s="263"/>
      <c r="C26" s="264"/>
      <c r="D26" s="230">
        <f>D24*$C24</f>
        <v>0</v>
      </c>
      <c r="E26" s="19">
        <f t="shared" ref="E26:P26" si="13">E24*$C24</f>
        <v>0</v>
      </c>
      <c r="F26" s="19">
        <f t="shared" si="13"/>
        <v>0</v>
      </c>
      <c r="G26" s="19">
        <f t="shared" si="13"/>
        <v>0</v>
      </c>
      <c r="H26" s="19">
        <f t="shared" si="13"/>
        <v>0</v>
      </c>
      <c r="I26" s="19">
        <f t="shared" si="13"/>
        <v>0</v>
      </c>
      <c r="J26" s="19">
        <f t="shared" si="13"/>
        <v>0</v>
      </c>
      <c r="K26" s="19">
        <f t="shared" si="13"/>
        <v>0</v>
      </c>
      <c r="L26" s="19">
        <f t="shared" si="13"/>
        <v>0</v>
      </c>
      <c r="M26" s="19">
        <f t="shared" si="13"/>
        <v>0</v>
      </c>
      <c r="N26" s="19">
        <f t="shared" si="13"/>
        <v>0</v>
      </c>
      <c r="O26" s="19">
        <f t="shared" si="13"/>
        <v>0</v>
      </c>
      <c r="P26" s="19">
        <f t="shared" si="13"/>
        <v>0</v>
      </c>
      <c r="Q26" s="19">
        <f t="shared" ref="Q26:R26" si="14">Q24*$C24</f>
        <v>0</v>
      </c>
      <c r="R26" s="19">
        <f t="shared" si="14"/>
        <v>0</v>
      </c>
      <c r="S26" s="19"/>
      <c r="T26" s="19"/>
      <c r="U26" s="19"/>
      <c r="V26" s="20">
        <f>SUM(D24:U24)</f>
        <v>1</v>
      </c>
    </row>
    <row r="27" spans="1:22" ht="15.75" x14ac:dyDescent="0.2">
      <c r="A27" s="259" t="str">
        <f>RESUMO!A16</f>
        <v>7.0</v>
      </c>
      <c r="B27" s="262" t="str">
        <f>RESUMO!B16</f>
        <v>ELEMENTOS DIVISÓRIOS</v>
      </c>
      <c r="C27" s="264">
        <f>RESUMO!D16</f>
        <v>0</v>
      </c>
      <c r="D27" s="231"/>
      <c r="E27" s="21"/>
      <c r="F27" s="21"/>
      <c r="G27" s="21"/>
      <c r="H27" s="21"/>
      <c r="I27" s="21"/>
      <c r="J27" s="21">
        <v>0.1</v>
      </c>
      <c r="K27" s="21">
        <v>0.2</v>
      </c>
      <c r="L27" s="21">
        <v>0.2</v>
      </c>
      <c r="M27" s="21">
        <v>0.2</v>
      </c>
      <c r="N27" s="21">
        <v>0.2</v>
      </c>
      <c r="O27" s="21">
        <v>0.1</v>
      </c>
      <c r="P27" s="21"/>
      <c r="Q27" s="21"/>
      <c r="R27" s="21"/>
      <c r="S27" s="21"/>
      <c r="T27" s="21"/>
      <c r="U27" s="21"/>
      <c r="V27" s="265">
        <f>SUM(D29:U29)</f>
        <v>0</v>
      </c>
    </row>
    <row r="28" spans="1:22" ht="15" x14ac:dyDescent="0.2">
      <c r="A28" s="260"/>
      <c r="B28" s="263"/>
      <c r="C28" s="264"/>
      <c r="D28" s="229">
        <f>IF(D29&gt;0,1,)</f>
        <v>0</v>
      </c>
      <c r="E28" s="17">
        <f t="shared" ref="E28:U28" si="15">IF(E29&gt;0,1,)</f>
        <v>0</v>
      </c>
      <c r="F28" s="17">
        <f t="shared" si="15"/>
        <v>0</v>
      </c>
      <c r="G28" s="17">
        <f t="shared" si="15"/>
        <v>0</v>
      </c>
      <c r="H28" s="17">
        <f t="shared" si="15"/>
        <v>0</v>
      </c>
      <c r="I28" s="17">
        <f t="shared" si="15"/>
        <v>0</v>
      </c>
      <c r="J28" s="17">
        <f t="shared" si="15"/>
        <v>0</v>
      </c>
      <c r="K28" s="17">
        <f t="shared" si="15"/>
        <v>0</v>
      </c>
      <c r="L28" s="17">
        <f t="shared" si="15"/>
        <v>0</v>
      </c>
      <c r="M28" s="17">
        <f t="shared" si="15"/>
        <v>0</v>
      </c>
      <c r="N28" s="17">
        <f t="shared" si="15"/>
        <v>0</v>
      </c>
      <c r="O28" s="17">
        <f t="shared" si="15"/>
        <v>0</v>
      </c>
      <c r="P28" s="17"/>
      <c r="Q28" s="17"/>
      <c r="R28" s="17"/>
      <c r="S28" s="17"/>
      <c r="T28" s="17">
        <f t="shared" si="15"/>
        <v>0</v>
      </c>
      <c r="U28" s="17">
        <f t="shared" si="15"/>
        <v>0</v>
      </c>
      <c r="V28" s="265"/>
    </row>
    <row r="29" spans="1:22" ht="20.25" x14ac:dyDescent="0.2">
      <c r="A29" s="261"/>
      <c r="B29" s="263"/>
      <c r="C29" s="264"/>
      <c r="D29" s="230">
        <f>D27*$C27</f>
        <v>0</v>
      </c>
      <c r="E29" s="19">
        <f t="shared" ref="E29:U29" si="16">E27*$C27</f>
        <v>0</v>
      </c>
      <c r="F29" s="19">
        <f t="shared" si="16"/>
        <v>0</v>
      </c>
      <c r="G29" s="19">
        <f t="shared" si="16"/>
        <v>0</v>
      </c>
      <c r="H29" s="19">
        <f t="shared" si="16"/>
        <v>0</v>
      </c>
      <c r="I29" s="19">
        <f t="shared" si="16"/>
        <v>0</v>
      </c>
      <c r="J29" s="19">
        <f t="shared" ref="J29:Q29" si="17">J27*$C27</f>
        <v>0</v>
      </c>
      <c r="K29" s="19">
        <f t="shared" si="17"/>
        <v>0</v>
      </c>
      <c r="L29" s="19">
        <f t="shared" si="17"/>
        <v>0</v>
      </c>
      <c r="M29" s="19">
        <f t="shared" si="17"/>
        <v>0</v>
      </c>
      <c r="N29" s="19">
        <f t="shared" si="17"/>
        <v>0</v>
      </c>
      <c r="O29" s="19">
        <f t="shared" si="17"/>
        <v>0</v>
      </c>
      <c r="P29" s="19">
        <f t="shared" si="17"/>
        <v>0</v>
      </c>
      <c r="Q29" s="19">
        <f t="shared" si="17"/>
        <v>0</v>
      </c>
      <c r="R29" s="19">
        <f t="shared" si="16"/>
        <v>0</v>
      </c>
      <c r="S29" s="19">
        <f t="shared" si="16"/>
        <v>0</v>
      </c>
      <c r="T29" s="19">
        <f t="shared" si="16"/>
        <v>0</v>
      </c>
      <c r="U29" s="19">
        <f t="shared" si="16"/>
        <v>0</v>
      </c>
      <c r="V29" s="20">
        <f>SUM(D27:U27)</f>
        <v>0.99999999999999989</v>
      </c>
    </row>
    <row r="30" spans="1:22" ht="15.75" x14ac:dyDescent="0.2">
      <c r="A30" s="259" t="str">
        <f>RESUMO!A17</f>
        <v>8.0</v>
      </c>
      <c r="B30" s="262" t="str">
        <f>RESUMO!B17</f>
        <v>COBERTURA METÁLICA</v>
      </c>
      <c r="C30" s="264">
        <f>RESUMO!D17</f>
        <v>0</v>
      </c>
      <c r="D30" s="231"/>
      <c r="E30" s="21"/>
      <c r="F30" s="21"/>
      <c r="G30" s="21"/>
      <c r="H30" s="21"/>
      <c r="I30" s="21"/>
      <c r="J30" s="21"/>
      <c r="K30" s="21"/>
      <c r="L30" s="21"/>
      <c r="M30" s="21"/>
      <c r="N30" s="21">
        <v>0.25</v>
      </c>
      <c r="O30" s="21">
        <v>0.25</v>
      </c>
      <c r="P30" s="21">
        <v>0.25</v>
      </c>
      <c r="Q30" s="21">
        <v>0.25</v>
      </c>
      <c r="R30" s="21"/>
      <c r="S30" s="21"/>
      <c r="T30" s="21"/>
      <c r="U30" s="21"/>
      <c r="V30" s="265">
        <f>SUM(D32:U32)</f>
        <v>0</v>
      </c>
    </row>
    <row r="31" spans="1:22" ht="15" x14ac:dyDescent="0.2">
      <c r="A31" s="260"/>
      <c r="B31" s="263"/>
      <c r="C31" s="264"/>
      <c r="D31" s="229">
        <f>IF(D32&gt;0,1,)</f>
        <v>0</v>
      </c>
      <c r="E31" s="17">
        <f t="shared" ref="E31:U31" si="18">IF(E32&gt;0,1,)</f>
        <v>0</v>
      </c>
      <c r="F31" s="17">
        <f t="shared" si="18"/>
        <v>0</v>
      </c>
      <c r="G31" s="17">
        <f t="shared" si="18"/>
        <v>0</v>
      </c>
      <c r="H31" s="17">
        <f t="shared" si="18"/>
        <v>0</v>
      </c>
      <c r="I31" s="17">
        <f t="shared" si="18"/>
        <v>0</v>
      </c>
      <c r="J31" s="17">
        <f t="shared" si="18"/>
        <v>0</v>
      </c>
      <c r="K31" s="17">
        <f t="shared" si="18"/>
        <v>0</v>
      </c>
      <c r="L31" s="17">
        <f t="shared" si="18"/>
        <v>0</v>
      </c>
      <c r="M31" s="17">
        <f t="shared" si="18"/>
        <v>0</v>
      </c>
      <c r="N31" s="17">
        <f t="shared" si="18"/>
        <v>0</v>
      </c>
      <c r="O31" s="17">
        <f t="shared" si="18"/>
        <v>0</v>
      </c>
      <c r="P31" s="17">
        <f t="shared" si="18"/>
        <v>0</v>
      </c>
      <c r="Q31" s="17">
        <f t="shared" si="18"/>
        <v>0</v>
      </c>
      <c r="R31" s="17"/>
      <c r="S31" s="17"/>
      <c r="T31" s="17"/>
      <c r="U31" s="17">
        <f t="shared" si="18"/>
        <v>0</v>
      </c>
      <c r="V31" s="265"/>
    </row>
    <row r="32" spans="1:22" ht="20.25" x14ac:dyDescent="0.2">
      <c r="A32" s="261"/>
      <c r="B32" s="263"/>
      <c r="C32" s="264"/>
      <c r="D32" s="230">
        <f>D30*$C30</f>
        <v>0</v>
      </c>
      <c r="E32" s="19">
        <f t="shared" ref="E32:U32" si="19">E30*$C30</f>
        <v>0</v>
      </c>
      <c r="F32" s="19">
        <f t="shared" si="19"/>
        <v>0</v>
      </c>
      <c r="G32" s="19">
        <f t="shared" si="19"/>
        <v>0</v>
      </c>
      <c r="H32" s="19">
        <f t="shared" si="19"/>
        <v>0</v>
      </c>
      <c r="I32" s="19">
        <f t="shared" si="19"/>
        <v>0</v>
      </c>
      <c r="J32" s="19">
        <f t="shared" si="19"/>
        <v>0</v>
      </c>
      <c r="K32" s="19">
        <f t="shared" si="19"/>
        <v>0</v>
      </c>
      <c r="L32" s="19">
        <f t="shared" si="19"/>
        <v>0</v>
      </c>
      <c r="M32" s="19">
        <f t="shared" si="19"/>
        <v>0</v>
      </c>
      <c r="N32" s="19">
        <f t="shared" si="19"/>
        <v>0</v>
      </c>
      <c r="O32" s="19">
        <f t="shared" si="19"/>
        <v>0</v>
      </c>
      <c r="P32" s="19">
        <f t="shared" si="19"/>
        <v>0</v>
      </c>
      <c r="Q32" s="19">
        <f t="shared" ref="Q32" si="20">Q30*$C30</f>
        <v>0</v>
      </c>
      <c r="R32" s="19">
        <f t="shared" ref="R32:S32" si="21">R30*$C30</f>
        <v>0</v>
      </c>
      <c r="S32" s="19">
        <f t="shared" si="21"/>
        <v>0</v>
      </c>
      <c r="T32" s="19">
        <f t="shared" si="19"/>
        <v>0</v>
      </c>
      <c r="U32" s="19">
        <f t="shared" si="19"/>
        <v>0</v>
      </c>
      <c r="V32" s="20">
        <f>SUM(D30:U30)</f>
        <v>1</v>
      </c>
    </row>
    <row r="33" spans="1:22" ht="15.75" x14ac:dyDescent="0.2">
      <c r="A33" s="259" t="str">
        <f>RESUMO!A18</f>
        <v>9.0</v>
      </c>
      <c r="B33" s="266" t="str">
        <f>RESUMO!B18</f>
        <v>REVESTIMENTOS</v>
      </c>
      <c r="C33" s="264">
        <f>RESUMO!D18</f>
        <v>0</v>
      </c>
      <c r="D33" s="231"/>
      <c r="E33" s="21"/>
      <c r="F33" s="21"/>
      <c r="G33" s="21"/>
      <c r="H33" s="21"/>
      <c r="I33" s="21"/>
      <c r="J33" s="21"/>
      <c r="K33" s="21"/>
      <c r="L33" s="21"/>
      <c r="M33" s="21"/>
      <c r="N33" s="21">
        <v>0.1</v>
      </c>
      <c r="O33" s="21">
        <v>0.2</v>
      </c>
      <c r="P33" s="21">
        <v>0.2</v>
      </c>
      <c r="Q33" s="21">
        <v>0.2</v>
      </c>
      <c r="R33" s="21">
        <v>0.2</v>
      </c>
      <c r="S33" s="21">
        <v>0.1</v>
      </c>
      <c r="T33" s="21"/>
      <c r="U33" s="21"/>
      <c r="V33" s="265">
        <f>SUM(D35:U35)</f>
        <v>0</v>
      </c>
    </row>
    <row r="34" spans="1:22" ht="15" x14ac:dyDescent="0.2">
      <c r="A34" s="260"/>
      <c r="B34" s="267"/>
      <c r="C34" s="264"/>
      <c r="D34" s="229">
        <f>IF(D35&gt;0,1,)</f>
        <v>0</v>
      </c>
      <c r="E34" s="17">
        <f t="shared" ref="E34:U34" si="22">IF(E35&gt;0,1,)</f>
        <v>0</v>
      </c>
      <c r="F34" s="17">
        <f t="shared" si="22"/>
        <v>0</v>
      </c>
      <c r="G34" s="17">
        <f t="shared" si="22"/>
        <v>0</v>
      </c>
      <c r="H34" s="17">
        <f t="shared" si="22"/>
        <v>0</v>
      </c>
      <c r="I34" s="17">
        <f t="shared" si="22"/>
        <v>0</v>
      </c>
      <c r="J34" s="17">
        <f t="shared" si="22"/>
        <v>0</v>
      </c>
      <c r="K34" s="17">
        <f t="shared" si="22"/>
        <v>0</v>
      </c>
      <c r="L34" s="17">
        <f t="shared" si="22"/>
        <v>0</v>
      </c>
      <c r="M34" s="17">
        <f t="shared" si="22"/>
        <v>0</v>
      </c>
      <c r="N34" s="17">
        <f t="shared" si="22"/>
        <v>0</v>
      </c>
      <c r="O34" s="17">
        <f t="shared" si="22"/>
        <v>0</v>
      </c>
      <c r="P34" s="17">
        <f t="shared" si="22"/>
        <v>0</v>
      </c>
      <c r="Q34" s="17">
        <f t="shared" si="22"/>
        <v>0</v>
      </c>
      <c r="R34" s="17">
        <f t="shared" si="22"/>
        <v>0</v>
      </c>
      <c r="S34" s="17">
        <f t="shared" si="22"/>
        <v>0</v>
      </c>
      <c r="T34" s="17">
        <f t="shared" si="22"/>
        <v>0</v>
      </c>
      <c r="U34" s="17">
        <f t="shared" si="22"/>
        <v>0</v>
      </c>
      <c r="V34" s="265"/>
    </row>
    <row r="35" spans="1:22" ht="20.25" x14ac:dyDescent="0.2">
      <c r="A35" s="261"/>
      <c r="B35" s="267"/>
      <c r="C35" s="264"/>
      <c r="D35" s="230">
        <f>D33*$C33</f>
        <v>0</v>
      </c>
      <c r="E35" s="19">
        <f t="shared" ref="E35:U35" si="23">E33*$C33</f>
        <v>0</v>
      </c>
      <c r="F35" s="19">
        <f t="shared" si="23"/>
        <v>0</v>
      </c>
      <c r="G35" s="19">
        <f t="shared" si="23"/>
        <v>0</v>
      </c>
      <c r="H35" s="19">
        <f t="shared" si="23"/>
        <v>0</v>
      </c>
      <c r="I35" s="19">
        <f t="shared" si="23"/>
        <v>0</v>
      </c>
      <c r="J35" s="19">
        <f t="shared" si="23"/>
        <v>0</v>
      </c>
      <c r="K35" s="19">
        <f t="shared" si="23"/>
        <v>0</v>
      </c>
      <c r="L35" s="19">
        <f t="shared" si="23"/>
        <v>0</v>
      </c>
      <c r="M35" s="19">
        <f t="shared" si="23"/>
        <v>0</v>
      </c>
      <c r="N35" s="19">
        <f t="shared" si="23"/>
        <v>0</v>
      </c>
      <c r="O35" s="19">
        <f t="shared" si="23"/>
        <v>0</v>
      </c>
      <c r="P35" s="19">
        <f t="shared" si="23"/>
        <v>0</v>
      </c>
      <c r="Q35" s="19">
        <f t="shared" si="23"/>
        <v>0</v>
      </c>
      <c r="R35" s="19">
        <f t="shared" si="23"/>
        <v>0</v>
      </c>
      <c r="S35" s="19">
        <f t="shared" si="23"/>
        <v>0</v>
      </c>
      <c r="T35" s="19">
        <f t="shared" si="23"/>
        <v>0</v>
      </c>
      <c r="U35" s="19">
        <f t="shared" si="23"/>
        <v>0</v>
      </c>
      <c r="V35" s="20">
        <f>SUM(D33:U33)</f>
        <v>0.99999999999999989</v>
      </c>
    </row>
    <row r="36" spans="1:22" ht="15.75" x14ac:dyDescent="0.2">
      <c r="A36" s="259" t="str">
        <f>RESUMO!A19</f>
        <v>10.0</v>
      </c>
      <c r="B36" s="262" t="str">
        <f>RESUMO!B19</f>
        <v>FORRO</v>
      </c>
      <c r="C36" s="264">
        <f>RESUMO!D19</f>
        <v>0</v>
      </c>
      <c r="D36" s="231"/>
      <c r="E36" s="21"/>
      <c r="F36" s="21"/>
      <c r="G36" s="21"/>
      <c r="H36" s="21"/>
      <c r="I36" s="21"/>
      <c r="J36" s="21"/>
      <c r="K36" s="21"/>
      <c r="L36" s="21"/>
      <c r="M36" s="21"/>
      <c r="N36" s="21">
        <v>0.1</v>
      </c>
      <c r="O36" s="21">
        <v>0.25</v>
      </c>
      <c r="P36" s="21">
        <v>0.25</v>
      </c>
      <c r="Q36" s="21">
        <v>0.15</v>
      </c>
      <c r="R36" s="21">
        <v>0.15</v>
      </c>
      <c r="S36" s="21">
        <v>0.1</v>
      </c>
      <c r="T36" s="21"/>
      <c r="U36" s="21"/>
      <c r="V36" s="265">
        <f>SUM(D38:U38)</f>
        <v>0</v>
      </c>
    </row>
    <row r="37" spans="1:22" ht="15" x14ac:dyDescent="0.2">
      <c r="A37" s="260"/>
      <c r="B37" s="263"/>
      <c r="C37" s="264"/>
      <c r="D37" s="229">
        <f>IF(D38&gt;0,1,)</f>
        <v>0</v>
      </c>
      <c r="E37" s="17">
        <f t="shared" ref="E37:M37" si="24">IF(E38&gt;0,1,)</f>
        <v>0</v>
      </c>
      <c r="F37" s="17">
        <f t="shared" si="24"/>
        <v>0</v>
      </c>
      <c r="G37" s="17">
        <f t="shared" si="24"/>
        <v>0</v>
      </c>
      <c r="H37" s="17">
        <f t="shared" si="24"/>
        <v>0</v>
      </c>
      <c r="I37" s="17">
        <f t="shared" si="24"/>
        <v>0</v>
      </c>
      <c r="J37" s="17">
        <f t="shared" si="24"/>
        <v>0</v>
      </c>
      <c r="K37" s="17">
        <f t="shared" si="24"/>
        <v>0</v>
      </c>
      <c r="L37" s="17">
        <f t="shared" si="24"/>
        <v>0</v>
      </c>
      <c r="M37" s="17">
        <f t="shared" si="24"/>
        <v>0</v>
      </c>
      <c r="N37" s="17">
        <v>1</v>
      </c>
      <c r="O37" s="17">
        <v>1</v>
      </c>
      <c r="P37" s="17">
        <v>1</v>
      </c>
      <c r="Q37" s="17">
        <v>1</v>
      </c>
      <c r="R37" s="17">
        <v>1</v>
      </c>
      <c r="S37" s="17">
        <v>1</v>
      </c>
      <c r="T37" s="17"/>
      <c r="U37" s="17"/>
      <c r="V37" s="265"/>
    </row>
    <row r="38" spans="1:22" ht="20.25" x14ac:dyDescent="0.2">
      <c r="A38" s="261"/>
      <c r="B38" s="263"/>
      <c r="C38" s="264"/>
      <c r="D38" s="230">
        <f>D36*$C36</f>
        <v>0</v>
      </c>
      <c r="E38" s="19">
        <f t="shared" ref="E38:U38" si="25">E36*$C36</f>
        <v>0</v>
      </c>
      <c r="F38" s="19">
        <f t="shared" si="25"/>
        <v>0</v>
      </c>
      <c r="G38" s="19">
        <f t="shared" si="25"/>
        <v>0</v>
      </c>
      <c r="H38" s="19">
        <f t="shared" si="25"/>
        <v>0</v>
      </c>
      <c r="I38" s="19">
        <f t="shared" si="25"/>
        <v>0</v>
      </c>
      <c r="J38" s="19">
        <f t="shared" si="25"/>
        <v>0</v>
      </c>
      <c r="K38" s="19">
        <f t="shared" si="25"/>
        <v>0</v>
      </c>
      <c r="L38" s="19">
        <f t="shared" si="25"/>
        <v>0</v>
      </c>
      <c r="M38" s="19">
        <f t="shared" si="25"/>
        <v>0</v>
      </c>
      <c r="N38" s="19">
        <f t="shared" si="25"/>
        <v>0</v>
      </c>
      <c r="O38" s="19">
        <f t="shared" si="25"/>
        <v>0</v>
      </c>
      <c r="P38" s="19">
        <f t="shared" si="25"/>
        <v>0</v>
      </c>
      <c r="Q38" s="19">
        <f t="shared" si="25"/>
        <v>0</v>
      </c>
      <c r="R38" s="19">
        <f t="shared" si="25"/>
        <v>0</v>
      </c>
      <c r="S38" s="19">
        <f t="shared" si="25"/>
        <v>0</v>
      </c>
      <c r="T38" s="19">
        <f t="shared" si="25"/>
        <v>0</v>
      </c>
      <c r="U38" s="19">
        <f t="shared" si="25"/>
        <v>0</v>
      </c>
      <c r="V38" s="20">
        <f>SUM(D36:U36)</f>
        <v>1</v>
      </c>
    </row>
    <row r="39" spans="1:22" ht="15.75" x14ac:dyDescent="0.2">
      <c r="A39" s="259" t="str">
        <f>RESUMO!A20</f>
        <v>11.0</v>
      </c>
      <c r="B39" s="262" t="str">
        <f>RESUMO!B20</f>
        <v>ESQUADRIAS, BRISES, PORTAS, MARCENARIAS, VIDROS, CORRIMÃO</v>
      </c>
      <c r="C39" s="264">
        <f>RESUMO!D20</f>
        <v>0</v>
      </c>
      <c r="D39" s="231"/>
      <c r="E39" s="21"/>
      <c r="F39" s="21"/>
      <c r="G39" s="21"/>
      <c r="H39" s="21"/>
      <c r="I39" s="21"/>
      <c r="J39" s="21"/>
      <c r="K39" s="21"/>
      <c r="L39" s="21">
        <v>0.1</v>
      </c>
      <c r="M39" s="21">
        <v>0.15</v>
      </c>
      <c r="N39" s="21">
        <v>0.15</v>
      </c>
      <c r="O39" s="21">
        <v>0.3</v>
      </c>
      <c r="P39" s="21">
        <v>0.3</v>
      </c>
      <c r="Q39" s="21"/>
      <c r="R39" s="21"/>
      <c r="S39" s="21"/>
      <c r="T39" s="21"/>
      <c r="U39" s="21"/>
      <c r="V39" s="265">
        <f>SUM(D41:U41)</f>
        <v>0</v>
      </c>
    </row>
    <row r="40" spans="1:22" ht="21" customHeight="1" x14ac:dyDescent="0.2">
      <c r="A40" s="260"/>
      <c r="B40" s="263"/>
      <c r="C40" s="264"/>
      <c r="D40" s="229">
        <f>IF(D41&gt;0,1,)</f>
        <v>0</v>
      </c>
      <c r="E40" s="17">
        <f t="shared" ref="E40:P40" si="26">IF(E41&gt;0,1,)</f>
        <v>0</v>
      </c>
      <c r="F40" s="17">
        <f t="shared" si="26"/>
        <v>0</v>
      </c>
      <c r="G40" s="17">
        <f t="shared" si="26"/>
        <v>0</v>
      </c>
      <c r="H40" s="17">
        <f t="shared" si="26"/>
        <v>0</v>
      </c>
      <c r="I40" s="17">
        <f t="shared" si="26"/>
        <v>0</v>
      </c>
      <c r="J40" s="17">
        <f t="shared" si="26"/>
        <v>0</v>
      </c>
      <c r="K40" s="17">
        <f t="shared" si="26"/>
        <v>0</v>
      </c>
      <c r="L40" s="17">
        <f t="shared" si="26"/>
        <v>0</v>
      </c>
      <c r="M40" s="17">
        <f t="shared" si="26"/>
        <v>0</v>
      </c>
      <c r="N40" s="17">
        <f t="shared" si="26"/>
        <v>0</v>
      </c>
      <c r="O40" s="17">
        <f t="shared" si="26"/>
        <v>0</v>
      </c>
      <c r="P40" s="17">
        <f t="shared" si="26"/>
        <v>0</v>
      </c>
      <c r="Q40" s="17"/>
      <c r="R40" s="17"/>
      <c r="S40" s="17"/>
      <c r="T40" s="17"/>
      <c r="U40" s="17"/>
      <c r="V40" s="265"/>
    </row>
    <row r="41" spans="1:22" ht="33.75" customHeight="1" x14ac:dyDescent="0.2">
      <c r="A41" s="261"/>
      <c r="B41" s="263"/>
      <c r="C41" s="264"/>
      <c r="D41" s="230">
        <f>D39*$C39</f>
        <v>0</v>
      </c>
      <c r="E41" s="19">
        <f t="shared" ref="E41:U41" si="27">E39*$C39</f>
        <v>0</v>
      </c>
      <c r="F41" s="19">
        <f t="shared" si="27"/>
        <v>0</v>
      </c>
      <c r="G41" s="19">
        <f t="shared" si="27"/>
        <v>0</v>
      </c>
      <c r="H41" s="19">
        <f t="shared" si="27"/>
        <v>0</v>
      </c>
      <c r="I41" s="19">
        <f t="shared" si="27"/>
        <v>0</v>
      </c>
      <c r="J41" s="19">
        <f t="shared" si="27"/>
        <v>0</v>
      </c>
      <c r="K41" s="19">
        <f t="shared" si="27"/>
        <v>0</v>
      </c>
      <c r="L41" s="19">
        <f t="shared" ref="L41:Q41" si="28">L39*$C39</f>
        <v>0</v>
      </c>
      <c r="M41" s="19">
        <f t="shared" si="28"/>
        <v>0</v>
      </c>
      <c r="N41" s="19">
        <f t="shared" si="28"/>
        <v>0</v>
      </c>
      <c r="O41" s="19">
        <f t="shared" si="28"/>
        <v>0</v>
      </c>
      <c r="P41" s="19">
        <f t="shared" si="28"/>
        <v>0</v>
      </c>
      <c r="Q41" s="19">
        <f t="shared" si="28"/>
        <v>0</v>
      </c>
      <c r="R41" s="19">
        <f t="shared" si="27"/>
        <v>0</v>
      </c>
      <c r="S41" s="19">
        <f t="shared" si="27"/>
        <v>0</v>
      </c>
      <c r="T41" s="19">
        <f t="shared" si="27"/>
        <v>0</v>
      </c>
      <c r="U41" s="19">
        <f t="shared" si="27"/>
        <v>0</v>
      </c>
      <c r="V41" s="20">
        <f>SUM(D39:U39)</f>
        <v>1</v>
      </c>
    </row>
    <row r="42" spans="1:22" ht="15.75" x14ac:dyDescent="0.2">
      <c r="A42" s="259" t="str">
        <f>RESUMO!A21</f>
        <v>12.0</v>
      </c>
      <c r="B42" s="262" t="str">
        <f>RESUMO!B21</f>
        <v>PREPARO DE SUPERFÍCIE E PINTURA</v>
      </c>
      <c r="C42" s="264">
        <f>RESUMO!D21</f>
        <v>0</v>
      </c>
      <c r="D42" s="231"/>
      <c r="E42" s="21"/>
      <c r="F42" s="21"/>
      <c r="G42" s="21"/>
      <c r="H42" s="21"/>
      <c r="I42" s="21"/>
      <c r="J42" s="21"/>
      <c r="K42" s="21"/>
      <c r="L42" s="21"/>
      <c r="M42" s="21">
        <v>0.1</v>
      </c>
      <c r="N42" s="21">
        <v>0.2</v>
      </c>
      <c r="O42" s="21">
        <v>0.2</v>
      </c>
      <c r="P42" s="21">
        <v>0.2</v>
      </c>
      <c r="Q42" s="21">
        <v>0.2</v>
      </c>
      <c r="R42" s="21">
        <v>0.1</v>
      </c>
      <c r="S42" s="21"/>
      <c r="T42" s="21"/>
      <c r="U42" s="21"/>
      <c r="V42" s="265">
        <f>SUM(D44:U44)</f>
        <v>0</v>
      </c>
    </row>
    <row r="43" spans="1:22" ht="15" x14ac:dyDescent="0.2">
      <c r="A43" s="260"/>
      <c r="B43" s="263"/>
      <c r="C43" s="264"/>
      <c r="D43" s="229">
        <f>IF(D44&gt;0,1,)</f>
        <v>0</v>
      </c>
      <c r="E43" s="17">
        <f t="shared" ref="E43:R43" si="29">IF(E44&gt;0,1,)</f>
        <v>0</v>
      </c>
      <c r="F43" s="17">
        <f t="shared" si="29"/>
        <v>0</v>
      </c>
      <c r="G43" s="17">
        <f t="shared" si="29"/>
        <v>0</v>
      </c>
      <c r="H43" s="17">
        <f t="shared" si="29"/>
        <v>0</v>
      </c>
      <c r="I43" s="17">
        <f t="shared" si="29"/>
        <v>0</v>
      </c>
      <c r="J43" s="17">
        <f t="shared" si="29"/>
        <v>0</v>
      </c>
      <c r="K43" s="17">
        <f t="shared" si="29"/>
        <v>0</v>
      </c>
      <c r="L43" s="17">
        <f t="shared" si="29"/>
        <v>0</v>
      </c>
      <c r="M43" s="17">
        <f t="shared" si="29"/>
        <v>0</v>
      </c>
      <c r="N43" s="17">
        <f t="shared" si="29"/>
        <v>0</v>
      </c>
      <c r="O43" s="17">
        <f t="shared" si="29"/>
        <v>0</v>
      </c>
      <c r="P43" s="17">
        <f t="shared" si="29"/>
        <v>0</v>
      </c>
      <c r="Q43" s="17">
        <f t="shared" si="29"/>
        <v>0</v>
      </c>
      <c r="R43" s="17">
        <f t="shared" si="29"/>
        <v>0</v>
      </c>
      <c r="S43" s="17"/>
      <c r="T43" s="17"/>
      <c r="U43" s="17"/>
      <c r="V43" s="265"/>
    </row>
    <row r="44" spans="1:22" ht="20.25" x14ac:dyDescent="0.2">
      <c r="A44" s="261"/>
      <c r="B44" s="263"/>
      <c r="C44" s="264"/>
      <c r="D44" s="230">
        <f>D42*$C42</f>
        <v>0</v>
      </c>
      <c r="E44" s="19">
        <f t="shared" ref="E44:U44" si="30">E42*$C42</f>
        <v>0</v>
      </c>
      <c r="F44" s="19">
        <f t="shared" si="30"/>
        <v>0</v>
      </c>
      <c r="G44" s="19">
        <f t="shared" si="30"/>
        <v>0</v>
      </c>
      <c r="H44" s="19">
        <f t="shared" si="30"/>
        <v>0</v>
      </c>
      <c r="I44" s="19">
        <f t="shared" si="30"/>
        <v>0</v>
      </c>
      <c r="J44" s="19">
        <f t="shared" si="30"/>
        <v>0</v>
      </c>
      <c r="K44" s="19">
        <f t="shared" si="30"/>
        <v>0</v>
      </c>
      <c r="L44" s="19">
        <f t="shared" si="30"/>
        <v>0</v>
      </c>
      <c r="M44" s="19">
        <f t="shared" si="30"/>
        <v>0</v>
      </c>
      <c r="N44" s="19">
        <f t="shared" si="30"/>
        <v>0</v>
      </c>
      <c r="O44" s="19">
        <f t="shared" si="30"/>
        <v>0</v>
      </c>
      <c r="P44" s="19">
        <f t="shared" si="30"/>
        <v>0</v>
      </c>
      <c r="Q44" s="19">
        <f t="shared" si="30"/>
        <v>0</v>
      </c>
      <c r="R44" s="19">
        <f t="shared" si="30"/>
        <v>0</v>
      </c>
      <c r="S44" s="19">
        <f t="shared" si="30"/>
        <v>0</v>
      </c>
      <c r="T44" s="19">
        <f t="shared" si="30"/>
        <v>0</v>
      </c>
      <c r="U44" s="19">
        <f t="shared" si="30"/>
        <v>0</v>
      </c>
      <c r="V44" s="20">
        <f>SUM(D42:U42)</f>
        <v>0.99999999999999989</v>
      </c>
    </row>
    <row r="45" spans="1:22" ht="15.75" x14ac:dyDescent="0.2">
      <c r="A45" s="259" t="str">
        <f>RESUMO!A22</f>
        <v>13.0</v>
      </c>
      <c r="B45" s="262" t="str">
        <f>RESUMO!B22</f>
        <v>INSTALAÇÕES ELÉTRICAS</v>
      </c>
      <c r="C45" s="264">
        <f>RESUMO!D22</f>
        <v>0</v>
      </c>
      <c r="D45" s="231"/>
      <c r="E45" s="21"/>
      <c r="F45" s="21"/>
      <c r="G45" s="21"/>
      <c r="H45" s="21"/>
      <c r="I45" s="21"/>
      <c r="J45" s="21"/>
      <c r="K45" s="21"/>
      <c r="L45" s="21">
        <v>0.1</v>
      </c>
      <c r="M45" s="21">
        <v>0.1</v>
      </c>
      <c r="N45" s="21">
        <v>0.1</v>
      </c>
      <c r="O45" s="21">
        <v>0.2</v>
      </c>
      <c r="P45" s="21">
        <v>0.2</v>
      </c>
      <c r="Q45" s="21">
        <v>0.15</v>
      </c>
      <c r="R45" s="21">
        <v>0.15</v>
      </c>
      <c r="S45" s="21"/>
      <c r="T45" s="21"/>
      <c r="U45" s="21"/>
      <c r="V45" s="265">
        <f>SUM(D47:U47)</f>
        <v>0</v>
      </c>
    </row>
    <row r="46" spans="1:22" ht="15" x14ac:dyDescent="0.2">
      <c r="A46" s="260"/>
      <c r="B46" s="263"/>
      <c r="C46" s="264"/>
      <c r="D46" s="229">
        <f>IF(D47&gt;0,1,)</f>
        <v>0</v>
      </c>
      <c r="E46" s="17">
        <f t="shared" ref="E46:S46" si="31">IF(E47&gt;0,1,)</f>
        <v>0</v>
      </c>
      <c r="F46" s="17">
        <f t="shared" si="31"/>
        <v>0</v>
      </c>
      <c r="G46" s="17">
        <f t="shared" si="31"/>
        <v>0</v>
      </c>
      <c r="H46" s="17">
        <f t="shared" si="31"/>
        <v>0</v>
      </c>
      <c r="I46" s="17">
        <f t="shared" si="31"/>
        <v>0</v>
      </c>
      <c r="J46" s="17">
        <f t="shared" si="31"/>
        <v>0</v>
      </c>
      <c r="K46" s="17">
        <f t="shared" si="31"/>
        <v>0</v>
      </c>
      <c r="L46" s="17">
        <f t="shared" si="31"/>
        <v>0</v>
      </c>
      <c r="M46" s="17">
        <f t="shared" si="31"/>
        <v>0</v>
      </c>
      <c r="N46" s="17">
        <f t="shared" si="31"/>
        <v>0</v>
      </c>
      <c r="O46" s="17">
        <f t="shared" si="31"/>
        <v>0</v>
      </c>
      <c r="P46" s="17">
        <f t="shared" si="31"/>
        <v>0</v>
      </c>
      <c r="Q46" s="17">
        <f t="shared" si="31"/>
        <v>0</v>
      </c>
      <c r="R46" s="17">
        <f t="shared" si="31"/>
        <v>0</v>
      </c>
      <c r="S46" s="17">
        <f t="shared" si="31"/>
        <v>0</v>
      </c>
      <c r="T46" s="17"/>
      <c r="U46" s="17"/>
      <c r="V46" s="265"/>
    </row>
    <row r="47" spans="1:22" ht="20.25" x14ac:dyDescent="0.2">
      <c r="A47" s="261"/>
      <c r="B47" s="263"/>
      <c r="C47" s="264"/>
      <c r="D47" s="230">
        <f>D45*$C45</f>
        <v>0</v>
      </c>
      <c r="E47" s="19">
        <f t="shared" ref="E47:K47" si="32">E45*$C45</f>
        <v>0</v>
      </c>
      <c r="F47" s="19">
        <f t="shared" si="32"/>
        <v>0</v>
      </c>
      <c r="G47" s="19">
        <f t="shared" si="32"/>
        <v>0</v>
      </c>
      <c r="H47" s="19">
        <f t="shared" si="32"/>
        <v>0</v>
      </c>
      <c r="I47" s="19">
        <f t="shared" si="32"/>
        <v>0</v>
      </c>
      <c r="J47" s="19">
        <f t="shared" si="32"/>
        <v>0</v>
      </c>
      <c r="K47" s="19">
        <f t="shared" si="32"/>
        <v>0</v>
      </c>
      <c r="L47" s="19">
        <f t="shared" ref="L47:R47" si="33">L45*$C45</f>
        <v>0</v>
      </c>
      <c r="M47" s="19">
        <f t="shared" si="33"/>
        <v>0</v>
      </c>
      <c r="N47" s="19">
        <f t="shared" si="33"/>
        <v>0</v>
      </c>
      <c r="O47" s="19">
        <f t="shared" si="33"/>
        <v>0</v>
      </c>
      <c r="P47" s="19">
        <f t="shared" si="33"/>
        <v>0</v>
      </c>
      <c r="Q47" s="19">
        <f t="shared" si="33"/>
        <v>0</v>
      </c>
      <c r="R47" s="19">
        <f t="shared" si="33"/>
        <v>0</v>
      </c>
      <c r="S47" s="19">
        <v>0</v>
      </c>
      <c r="T47" s="19">
        <v>0</v>
      </c>
      <c r="U47" s="19">
        <v>0</v>
      </c>
      <c r="V47" s="20">
        <f>SUM(D45:U45)</f>
        <v>1</v>
      </c>
    </row>
    <row r="48" spans="1:22" ht="15.75" x14ac:dyDescent="0.2">
      <c r="A48" s="259" t="str">
        <f>RESUMO!A23</f>
        <v>14.0</v>
      </c>
      <c r="B48" s="262" t="str">
        <f>RESUMO!B23</f>
        <v>INSTALAÇÕES HIDROSSÁNITARIAS</v>
      </c>
      <c r="C48" s="264">
        <f>RESUMO!D23</f>
        <v>0</v>
      </c>
      <c r="D48" s="231"/>
      <c r="E48" s="21"/>
      <c r="F48" s="21"/>
      <c r="G48" s="21"/>
      <c r="H48" s="21"/>
      <c r="I48" s="21"/>
      <c r="J48" s="21"/>
      <c r="K48" s="21"/>
      <c r="L48" s="21">
        <v>0.1</v>
      </c>
      <c r="M48" s="21">
        <v>0.1</v>
      </c>
      <c r="N48" s="21">
        <v>0.1</v>
      </c>
      <c r="O48" s="21">
        <v>0.2</v>
      </c>
      <c r="P48" s="21">
        <v>0.2</v>
      </c>
      <c r="Q48" s="21">
        <v>0.15</v>
      </c>
      <c r="R48" s="21">
        <v>0.15</v>
      </c>
      <c r="S48" s="21"/>
      <c r="T48" s="21"/>
      <c r="U48" s="21"/>
      <c r="V48" s="265">
        <f>SUM(D50:U50)</f>
        <v>0</v>
      </c>
    </row>
    <row r="49" spans="1:22" ht="15" x14ac:dyDescent="0.2">
      <c r="A49" s="260"/>
      <c r="B49" s="263"/>
      <c r="C49" s="264"/>
      <c r="D49" s="229">
        <f>IF(D50&gt;0,1,)</f>
        <v>0</v>
      </c>
      <c r="E49" s="17">
        <f t="shared" ref="E49:R49" si="34">IF(E50&gt;0,1,)</f>
        <v>0</v>
      </c>
      <c r="F49" s="17">
        <f t="shared" si="34"/>
        <v>0</v>
      </c>
      <c r="G49" s="17">
        <f t="shared" si="34"/>
        <v>0</v>
      </c>
      <c r="H49" s="17">
        <f t="shared" si="34"/>
        <v>0</v>
      </c>
      <c r="I49" s="17">
        <f t="shared" si="34"/>
        <v>0</v>
      </c>
      <c r="J49" s="17">
        <f t="shared" si="34"/>
        <v>0</v>
      </c>
      <c r="K49" s="17">
        <f t="shared" si="34"/>
        <v>0</v>
      </c>
      <c r="L49" s="17">
        <f t="shared" si="34"/>
        <v>0</v>
      </c>
      <c r="M49" s="17">
        <f t="shared" si="34"/>
        <v>0</v>
      </c>
      <c r="N49" s="17">
        <f t="shared" si="34"/>
        <v>0</v>
      </c>
      <c r="O49" s="17">
        <f t="shared" si="34"/>
        <v>0</v>
      </c>
      <c r="P49" s="17">
        <f t="shared" si="34"/>
        <v>0</v>
      </c>
      <c r="Q49" s="17">
        <f t="shared" si="34"/>
        <v>0</v>
      </c>
      <c r="R49" s="17">
        <f t="shared" si="34"/>
        <v>0</v>
      </c>
      <c r="S49" s="17"/>
      <c r="T49" s="17"/>
      <c r="U49" s="17"/>
      <c r="V49" s="265"/>
    </row>
    <row r="50" spans="1:22" ht="20.25" x14ac:dyDescent="0.2">
      <c r="A50" s="261"/>
      <c r="B50" s="263"/>
      <c r="C50" s="264"/>
      <c r="D50" s="230">
        <f>D48*$C48</f>
        <v>0</v>
      </c>
      <c r="E50" s="18">
        <f t="shared" ref="E50:U50" si="35">E48*$C48</f>
        <v>0</v>
      </c>
      <c r="F50" s="18">
        <f t="shared" si="35"/>
        <v>0</v>
      </c>
      <c r="G50" s="18">
        <f t="shared" si="35"/>
        <v>0</v>
      </c>
      <c r="H50" s="18">
        <f t="shared" si="35"/>
        <v>0</v>
      </c>
      <c r="I50" s="18">
        <f t="shared" si="35"/>
        <v>0</v>
      </c>
      <c r="J50" s="18">
        <f t="shared" si="35"/>
        <v>0</v>
      </c>
      <c r="K50" s="18">
        <f t="shared" si="35"/>
        <v>0</v>
      </c>
      <c r="L50" s="18">
        <f t="shared" si="35"/>
        <v>0</v>
      </c>
      <c r="M50" s="18">
        <f t="shared" si="35"/>
        <v>0</v>
      </c>
      <c r="N50" s="18">
        <f t="shared" si="35"/>
        <v>0</v>
      </c>
      <c r="O50" s="18">
        <f t="shared" si="35"/>
        <v>0</v>
      </c>
      <c r="P50" s="18">
        <f t="shared" si="35"/>
        <v>0</v>
      </c>
      <c r="Q50" s="18">
        <f t="shared" si="35"/>
        <v>0</v>
      </c>
      <c r="R50" s="18">
        <f t="shared" si="35"/>
        <v>0</v>
      </c>
      <c r="S50" s="18">
        <f t="shared" si="35"/>
        <v>0</v>
      </c>
      <c r="T50" s="18">
        <f t="shared" si="35"/>
        <v>0</v>
      </c>
      <c r="U50" s="18">
        <f t="shared" si="35"/>
        <v>0</v>
      </c>
      <c r="V50" s="20">
        <f>SUM(D48:U48)</f>
        <v>1</v>
      </c>
    </row>
    <row r="51" spans="1:22" ht="15.75" x14ac:dyDescent="0.2">
      <c r="A51" s="259" t="str">
        <f>RESUMO!A24</f>
        <v>15.0</v>
      </c>
      <c r="B51" s="262" t="str">
        <f>RESUMO!B24</f>
        <v>LOUÇAS E METAIS HIDRAULICOS</v>
      </c>
      <c r="C51" s="264">
        <f>RESUMO!D24</f>
        <v>0</v>
      </c>
      <c r="D51" s="23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>
        <v>0.2</v>
      </c>
      <c r="Q51" s="21">
        <v>0.15</v>
      </c>
      <c r="R51" s="21">
        <v>0.15</v>
      </c>
      <c r="S51" s="21">
        <v>0.2</v>
      </c>
      <c r="T51" s="21">
        <v>0.15</v>
      </c>
      <c r="U51" s="21">
        <v>0.15</v>
      </c>
      <c r="V51" s="265">
        <f>SUM(D53:U53)</f>
        <v>0</v>
      </c>
    </row>
    <row r="52" spans="1:22" ht="15" x14ac:dyDescent="0.2">
      <c r="A52" s="260"/>
      <c r="B52" s="263"/>
      <c r="C52" s="264"/>
      <c r="D52" s="229">
        <f>IF(D53&gt;0,1,)</f>
        <v>0</v>
      </c>
      <c r="E52" s="17">
        <f t="shared" ref="E52:K52" si="36">IF(E53&gt;0,1,)</f>
        <v>0</v>
      </c>
      <c r="F52" s="17">
        <f t="shared" si="36"/>
        <v>0</v>
      </c>
      <c r="G52" s="17">
        <f t="shared" si="36"/>
        <v>0</v>
      </c>
      <c r="H52" s="17">
        <f t="shared" si="36"/>
        <v>0</v>
      </c>
      <c r="I52" s="17">
        <f t="shared" si="36"/>
        <v>0</v>
      </c>
      <c r="J52" s="17">
        <f t="shared" si="36"/>
        <v>0</v>
      </c>
      <c r="K52" s="17">
        <f t="shared" si="36"/>
        <v>0</v>
      </c>
      <c r="L52" s="17"/>
      <c r="M52" s="17"/>
      <c r="N52" s="17"/>
      <c r="O52" s="17"/>
      <c r="P52" s="17">
        <v>1</v>
      </c>
      <c r="Q52" s="17">
        <v>1</v>
      </c>
      <c r="R52" s="17">
        <v>1</v>
      </c>
      <c r="S52" s="17">
        <v>1</v>
      </c>
      <c r="T52" s="17">
        <v>1</v>
      </c>
      <c r="U52" s="17">
        <v>1</v>
      </c>
      <c r="V52" s="265"/>
    </row>
    <row r="53" spans="1:22" ht="20.25" x14ac:dyDescent="0.2">
      <c r="A53" s="261"/>
      <c r="B53" s="263"/>
      <c r="C53" s="264"/>
      <c r="D53" s="230">
        <f>D51*$C51</f>
        <v>0</v>
      </c>
      <c r="E53" s="19">
        <f t="shared" ref="E53:U53" si="37">E51*$C51</f>
        <v>0</v>
      </c>
      <c r="F53" s="19">
        <f t="shared" si="37"/>
        <v>0</v>
      </c>
      <c r="G53" s="19">
        <f t="shared" si="37"/>
        <v>0</v>
      </c>
      <c r="H53" s="19">
        <f t="shared" si="37"/>
        <v>0</v>
      </c>
      <c r="I53" s="19">
        <f t="shared" si="37"/>
        <v>0</v>
      </c>
      <c r="J53" s="19">
        <f t="shared" si="37"/>
        <v>0</v>
      </c>
      <c r="K53" s="19">
        <f t="shared" si="37"/>
        <v>0</v>
      </c>
      <c r="L53" s="19">
        <f t="shared" si="37"/>
        <v>0</v>
      </c>
      <c r="M53" s="19">
        <f t="shared" si="37"/>
        <v>0</v>
      </c>
      <c r="N53" s="19">
        <f t="shared" si="37"/>
        <v>0</v>
      </c>
      <c r="O53" s="19">
        <f t="shared" si="37"/>
        <v>0</v>
      </c>
      <c r="P53" s="19">
        <f t="shared" si="37"/>
        <v>0</v>
      </c>
      <c r="Q53" s="19">
        <f t="shared" si="37"/>
        <v>0</v>
      </c>
      <c r="R53" s="19">
        <f t="shared" si="37"/>
        <v>0</v>
      </c>
      <c r="S53" s="19">
        <f t="shared" si="37"/>
        <v>0</v>
      </c>
      <c r="T53" s="19">
        <f t="shared" si="37"/>
        <v>0</v>
      </c>
      <c r="U53" s="19">
        <f t="shared" si="37"/>
        <v>0</v>
      </c>
      <c r="V53" s="20">
        <f>SUM(D51:U51)</f>
        <v>1</v>
      </c>
    </row>
    <row r="54" spans="1:22" ht="15.75" x14ac:dyDescent="0.2">
      <c r="A54" s="259" t="str">
        <f>RESUMO!A25</f>
        <v>16.0</v>
      </c>
      <c r="B54" s="262" t="str">
        <f>RESUMO!B25</f>
        <v>GASES MEDICINAIS</v>
      </c>
      <c r="C54" s="264">
        <f>RESUMO!D25</f>
        <v>0</v>
      </c>
      <c r="D54" s="231"/>
      <c r="E54" s="21"/>
      <c r="F54" s="21"/>
      <c r="G54" s="21"/>
      <c r="H54" s="21"/>
      <c r="I54" s="21"/>
      <c r="J54" s="21"/>
      <c r="K54" s="21"/>
      <c r="L54" s="21">
        <v>0.1</v>
      </c>
      <c r="M54" s="21">
        <v>0.1</v>
      </c>
      <c r="N54" s="21">
        <v>0.1</v>
      </c>
      <c r="O54" s="21">
        <v>0.2</v>
      </c>
      <c r="P54" s="21">
        <v>0.2</v>
      </c>
      <c r="Q54" s="21">
        <v>0.15</v>
      </c>
      <c r="R54" s="21">
        <v>0.15</v>
      </c>
      <c r="S54" s="21"/>
      <c r="T54" s="21"/>
      <c r="U54" s="21"/>
      <c r="V54" s="265">
        <f>SUM(D56:U56)</f>
        <v>0</v>
      </c>
    </row>
    <row r="55" spans="1:22" ht="15" x14ac:dyDescent="0.2">
      <c r="A55" s="260"/>
      <c r="B55" s="263"/>
      <c r="C55" s="264"/>
      <c r="D55" s="229">
        <f>IF(D56&gt;0,1,)</f>
        <v>0</v>
      </c>
      <c r="E55" s="17">
        <f t="shared" ref="E55:K55" si="38">IF(E56&gt;0,1,)</f>
        <v>0</v>
      </c>
      <c r="F55" s="17">
        <f t="shared" si="38"/>
        <v>0</v>
      </c>
      <c r="G55" s="17">
        <f t="shared" si="38"/>
        <v>0</v>
      </c>
      <c r="H55" s="17">
        <f t="shared" si="38"/>
        <v>0</v>
      </c>
      <c r="I55" s="17">
        <f t="shared" si="38"/>
        <v>0</v>
      </c>
      <c r="J55" s="17">
        <f t="shared" si="38"/>
        <v>0</v>
      </c>
      <c r="K55" s="17">
        <f t="shared" si="38"/>
        <v>0</v>
      </c>
      <c r="L55" s="17">
        <v>1</v>
      </c>
      <c r="M55" s="17">
        <v>1</v>
      </c>
      <c r="N55" s="17">
        <v>1</v>
      </c>
      <c r="O55" s="17">
        <v>1</v>
      </c>
      <c r="P55" s="17">
        <v>1</v>
      </c>
      <c r="Q55" s="17">
        <v>1</v>
      </c>
      <c r="R55" s="17">
        <v>1</v>
      </c>
      <c r="S55" s="17"/>
      <c r="T55" s="17"/>
      <c r="U55" s="17"/>
      <c r="V55" s="265"/>
    </row>
    <row r="56" spans="1:22" ht="20.25" x14ac:dyDescent="0.2">
      <c r="A56" s="261"/>
      <c r="B56" s="263"/>
      <c r="C56" s="264"/>
      <c r="D56" s="230">
        <f>D54*$C54</f>
        <v>0</v>
      </c>
      <c r="E56" s="19">
        <f t="shared" ref="E56:U56" si="39">E54*$C54</f>
        <v>0</v>
      </c>
      <c r="F56" s="19">
        <f t="shared" si="39"/>
        <v>0</v>
      </c>
      <c r="G56" s="19">
        <f t="shared" si="39"/>
        <v>0</v>
      </c>
      <c r="H56" s="19">
        <f t="shared" si="39"/>
        <v>0</v>
      </c>
      <c r="I56" s="19">
        <f t="shared" si="39"/>
        <v>0</v>
      </c>
      <c r="J56" s="19">
        <f t="shared" si="39"/>
        <v>0</v>
      </c>
      <c r="K56" s="19">
        <f t="shared" si="39"/>
        <v>0</v>
      </c>
      <c r="L56" s="19">
        <f t="shared" si="39"/>
        <v>0</v>
      </c>
      <c r="M56" s="19">
        <f t="shared" si="39"/>
        <v>0</v>
      </c>
      <c r="N56" s="19">
        <f t="shared" si="39"/>
        <v>0</v>
      </c>
      <c r="O56" s="19">
        <f t="shared" si="39"/>
        <v>0</v>
      </c>
      <c r="P56" s="19">
        <f t="shared" si="39"/>
        <v>0</v>
      </c>
      <c r="Q56" s="19">
        <f t="shared" si="39"/>
        <v>0</v>
      </c>
      <c r="R56" s="19">
        <f t="shared" si="39"/>
        <v>0</v>
      </c>
      <c r="S56" s="19">
        <f t="shared" si="39"/>
        <v>0</v>
      </c>
      <c r="T56" s="19">
        <f t="shared" si="39"/>
        <v>0</v>
      </c>
      <c r="U56" s="19">
        <f t="shared" si="39"/>
        <v>0</v>
      </c>
      <c r="V56" s="20">
        <f>SUM(D54:U54)</f>
        <v>1</v>
      </c>
    </row>
    <row r="57" spans="1:22" s="4" customFormat="1" ht="15.75" x14ac:dyDescent="0.25">
      <c r="A57" s="259" t="str">
        <f>RESUMO!A26</f>
        <v>17.0</v>
      </c>
      <c r="B57" s="262" t="str">
        <f>RESUMO!B26</f>
        <v>CLIMATIZAÇÃO</v>
      </c>
      <c r="C57" s="264">
        <f>RESUMO!D26</f>
        <v>0</v>
      </c>
      <c r="D57" s="231"/>
      <c r="E57" s="21"/>
      <c r="F57" s="21"/>
      <c r="G57" s="21"/>
      <c r="H57" s="21"/>
      <c r="I57" s="21"/>
      <c r="J57" s="21">
        <v>0.05</v>
      </c>
      <c r="K57" s="21">
        <v>0.05</v>
      </c>
      <c r="L57" s="21">
        <v>0.1</v>
      </c>
      <c r="M57" s="21">
        <v>0.1</v>
      </c>
      <c r="N57" s="21">
        <v>0.1</v>
      </c>
      <c r="O57" s="21">
        <v>0.1</v>
      </c>
      <c r="P57" s="21">
        <v>0.1</v>
      </c>
      <c r="Q57" s="21">
        <v>0.1</v>
      </c>
      <c r="R57" s="21">
        <v>0.1</v>
      </c>
      <c r="S57" s="21">
        <v>0.1</v>
      </c>
      <c r="T57" s="21">
        <v>0.05</v>
      </c>
      <c r="U57" s="21">
        <v>0.05</v>
      </c>
      <c r="V57" s="265">
        <f>SUM(D59:U59)</f>
        <v>0</v>
      </c>
    </row>
    <row r="58" spans="1:22" s="4" customFormat="1" ht="15" x14ac:dyDescent="0.25">
      <c r="A58" s="260"/>
      <c r="B58" s="263"/>
      <c r="C58" s="264"/>
      <c r="D58" s="229">
        <f>IF(D59&gt;0,1,)</f>
        <v>0</v>
      </c>
      <c r="E58" s="17">
        <f t="shared" ref="E58:U58" si="40">IF(E59&gt;0,1,)</f>
        <v>0</v>
      </c>
      <c r="F58" s="17">
        <f t="shared" si="40"/>
        <v>0</v>
      </c>
      <c r="G58" s="17">
        <f t="shared" si="40"/>
        <v>0</v>
      </c>
      <c r="H58" s="17">
        <f t="shared" si="40"/>
        <v>0</v>
      </c>
      <c r="I58" s="17">
        <f t="shared" si="40"/>
        <v>0</v>
      </c>
      <c r="J58" s="17">
        <f t="shared" si="40"/>
        <v>0</v>
      </c>
      <c r="K58" s="17">
        <f t="shared" si="40"/>
        <v>0</v>
      </c>
      <c r="L58" s="17">
        <f t="shared" si="40"/>
        <v>0</v>
      </c>
      <c r="M58" s="17">
        <f t="shared" si="40"/>
        <v>0</v>
      </c>
      <c r="N58" s="17">
        <f t="shared" si="40"/>
        <v>0</v>
      </c>
      <c r="O58" s="17">
        <f t="shared" si="40"/>
        <v>0</v>
      </c>
      <c r="P58" s="17">
        <f t="shared" si="40"/>
        <v>0</v>
      </c>
      <c r="Q58" s="17">
        <f t="shared" si="40"/>
        <v>0</v>
      </c>
      <c r="R58" s="17">
        <f t="shared" si="40"/>
        <v>0</v>
      </c>
      <c r="S58" s="17">
        <f t="shared" si="40"/>
        <v>0</v>
      </c>
      <c r="T58" s="17">
        <f t="shared" si="40"/>
        <v>0</v>
      </c>
      <c r="U58" s="17">
        <f t="shared" si="40"/>
        <v>0</v>
      </c>
      <c r="V58" s="265"/>
    </row>
    <row r="59" spans="1:22" s="4" customFormat="1" ht="20.25" x14ac:dyDescent="0.25">
      <c r="A59" s="261"/>
      <c r="B59" s="263"/>
      <c r="C59" s="264"/>
      <c r="D59" s="230">
        <f>D57*$C57</f>
        <v>0</v>
      </c>
      <c r="E59" s="19">
        <f t="shared" ref="E59:U59" si="41">E57*$C57</f>
        <v>0</v>
      </c>
      <c r="F59" s="19">
        <f t="shared" si="41"/>
        <v>0</v>
      </c>
      <c r="G59" s="19">
        <f t="shared" si="41"/>
        <v>0</v>
      </c>
      <c r="H59" s="19">
        <f t="shared" si="41"/>
        <v>0</v>
      </c>
      <c r="I59" s="19">
        <f t="shared" si="41"/>
        <v>0</v>
      </c>
      <c r="J59" s="19">
        <f t="shared" ref="J59:Q59" si="42">J57*$C57</f>
        <v>0</v>
      </c>
      <c r="K59" s="19">
        <f t="shared" si="42"/>
        <v>0</v>
      </c>
      <c r="L59" s="19">
        <f t="shared" si="42"/>
        <v>0</v>
      </c>
      <c r="M59" s="19">
        <f t="shared" si="42"/>
        <v>0</v>
      </c>
      <c r="N59" s="19">
        <f t="shared" si="42"/>
        <v>0</v>
      </c>
      <c r="O59" s="19">
        <f t="shared" si="42"/>
        <v>0</v>
      </c>
      <c r="P59" s="19">
        <f t="shared" si="42"/>
        <v>0</v>
      </c>
      <c r="Q59" s="19">
        <f t="shared" si="42"/>
        <v>0</v>
      </c>
      <c r="R59" s="19">
        <f t="shared" si="41"/>
        <v>0</v>
      </c>
      <c r="S59" s="19">
        <f t="shared" si="41"/>
        <v>0</v>
      </c>
      <c r="T59" s="19">
        <f t="shared" si="41"/>
        <v>0</v>
      </c>
      <c r="U59" s="19">
        <f t="shared" si="41"/>
        <v>0</v>
      </c>
      <c r="V59" s="20">
        <f>SUM(D57:U57)</f>
        <v>1</v>
      </c>
    </row>
    <row r="60" spans="1:22" s="4" customFormat="1" ht="15.75" x14ac:dyDescent="0.25">
      <c r="A60" s="259" t="str">
        <f>RESUMO!A27</f>
        <v>18.0</v>
      </c>
      <c r="B60" s="262" t="str">
        <f>RESUMO!B27</f>
        <v>PAVIMENTAÇÃO E COMUNICAÇÃO VISUAL</v>
      </c>
      <c r="C60" s="264">
        <f>RESUMO!D27</f>
        <v>0</v>
      </c>
      <c r="D60" s="231"/>
      <c r="E60" s="21"/>
      <c r="F60" s="21"/>
      <c r="G60" s="21"/>
      <c r="H60" s="21"/>
      <c r="I60" s="21"/>
      <c r="J60" s="21"/>
      <c r="K60" s="21">
        <v>0.1</v>
      </c>
      <c r="L60" s="21">
        <v>0.1</v>
      </c>
      <c r="M60" s="21">
        <v>0.2</v>
      </c>
      <c r="N60" s="21">
        <v>0.2</v>
      </c>
      <c r="O60" s="21">
        <v>0.2</v>
      </c>
      <c r="P60" s="21">
        <v>0.15</v>
      </c>
      <c r="Q60" s="21">
        <v>0.05</v>
      </c>
      <c r="R60" s="21"/>
      <c r="S60" s="21"/>
      <c r="T60" s="21"/>
      <c r="U60" s="21"/>
      <c r="V60" s="265">
        <f>SUM(D62:U62)</f>
        <v>0</v>
      </c>
    </row>
    <row r="61" spans="1:22" s="4" customFormat="1" ht="15" x14ac:dyDescent="0.25">
      <c r="A61" s="260"/>
      <c r="B61" s="263"/>
      <c r="C61" s="264"/>
      <c r="D61" s="229">
        <f>IF(D62&gt;0,1,)</f>
        <v>0</v>
      </c>
      <c r="E61" s="17">
        <f t="shared" ref="E61:U61" si="43">IF(E62&gt;0,1,)</f>
        <v>0</v>
      </c>
      <c r="F61" s="17">
        <f t="shared" si="43"/>
        <v>0</v>
      </c>
      <c r="G61" s="17">
        <f t="shared" si="43"/>
        <v>0</v>
      </c>
      <c r="H61" s="17">
        <f t="shared" si="43"/>
        <v>0</v>
      </c>
      <c r="I61" s="17">
        <f t="shared" si="43"/>
        <v>0</v>
      </c>
      <c r="J61" s="17">
        <f t="shared" si="43"/>
        <v>0</v>
      </c>
      <c r="K61" s="17">
        <v>1</v>
      </c>
      <c r="L61" s="17">
        <v>1</v>
      </c>
      <c r="M61" s="17">
        <v>1</v>
      </c>
      <c r="N61" s="17">
        <v>1</v>
      </c>
      <c r="O61" s="17">
        <v>1</v>
      </c>
      <c r="P61" s="17">
        <v>1</v>
      </c>
      <c r="Q61" s="17">
        <v>1</v>
      </c>
      <c r="R61" s="17">
        <f t="shared" si="43"/>
        <v>0</v>
      </c>
      <c r="S61" s="17">
        <f t="shared" si="43"/>
        <v>0</v>
      </c>
      <c r="T61" s="17">
        <f t="shared" si="43"/>
        <v>0</v>
      </c>
      <c r="U61" s="17">
        <f t="shared" si="43"/>
        <v>0</v>
      </c>
      <c r="V61" s="265"/>
    </row>
    <row r="62" spans="1:22" s="4" customFormat="1" ht="20.25" x14ac:dyDescent="0.25">
      <c r="A62" s="261"/>
      <c r="B62" s="263"/>
      <c r="C62" s="264"/>
      <c r="D62" s="230">
        <f>D60*$C60</f>
        <v>0</v>
      </c>
      <c r="E62" s="19">
        <f t="shared" ref="E62:U62" si="44">E60*$C60</f>
        <v>0</v>
      </c>
      <c r="F62" s="19">
        <f t="shared" si="44"/>
        <v>0</v>
      </c>
      <c r="G62" s="19">
        <f t="shared" si="44"/>
        <v>0</v>
      </c>
      <c r="H62" s="19">
        <f t="shared" si="44"/>
        <v>0</v>
      </c>
      <c r="I62" s="19">
        <f t="shared" si="44"/>
        <v>0</v>
      </c>
      <c r="J62" s="19">
        <f t="shared" si="44"/>
        <v>0</v>
      </c>
      <c r="K62" s="19">
        <f t="shared" si="44"/>
        <v>0</v>
      </c>
      <c r="L62" s="19">
        <f t="shared" si="44"/>
        <v>0</v>
      </c>
      <c r="M62" s="19">
        <f t="shared" si="44"/>
        <v>0</v>
      </c>
      <c r="N62" s="19">
        <f t="shared" si="44"/>
        <v>0</v>
      </c>
      <c r="O62" s="19">
        <f t="shared" si="44"/>
        <v>0</v>
      </c>
      <c r="P62" s="19">
        <f t="shared" si="44"/>
        <v>0</v>
      </c>
      <c r="Q62" s="19">
        <f t="shared" si="44"/>
        <v>0</v>
      </c>
      <c r="R62" s="19">
        <f t="shared" si="44"/>
        <v>0</v>
      </c>
      <c r="S62" s="19">
        <f t="shared" si="44"/>
        <v>0</v>
      </c>
      <c r="T62" s="19">
        <f t="shared" si="44"/>
        <v>0</v>
      </c>
      <c r="U62" s="19">
        <f t="shared" si="44"/>
        <v>0</v>
      </c>
      <c r="V62" s="20">
        <f>SUM(D60:U60)</f>
        <v>1</v>
      </c>
    </row>
    <row r="63" spans="1:22" s="4" customFormat="1" ht="15.75" x14ac:dyDescent="0.25">
      <c r="A63" s="259" t="str">
        <f>RESUMO!A28</f>
        <v>19.0</v>
      </c>
      <c r="B63" s="262" t="str">
        <f>RESUMO!B28</f>
        <v>EQUIPAMENTOS</v>
      </c>
      <c r="C63" s="264">
        <f>RESUMO!D28</f>
        <v>0</v>
      </c>
      <c r="D63" s="231"/>
      <c r="E63" s="21"/>
      <c r="F63" s="21"/>
      <c r="G63" s="21">
        <v>0.05</v>
      </c>
      <c r="H63" s="21">
        <v>0.05</v>
      </c>
      <c r="I63" s="21">
        <v>0.05</v>
      </c>
      <c r="J63" s="21">
        <v>0.05</v>
      </c>
      <c r="K63" s="21">
        <v>0.05</v>
      </c>
      <c r="L63" s="21">
        <v>0.05</v>
      </c>
      <c r="M63" s="21">
        <v>0.05</v>
      </c>
      <c r="N63" s="21">
        <v>0.15</v>
      </c>
      <c r="O63" s="21">
        <v>0.15</v>
      </c>
      <c r="P63" s="21">
        <v>0.15</v>
      </c>
      <c r="Q63" s="21">
        <v>0.1</v>
      </c>
      <c r="R63" s="21">
        <v>0.05</v>
      </c>
      <c r="S63" s="21">
        <v>0.05</v>
      </c>
      <c r="T63" s="21"/>
      <c r="U63" s="21"/>
      <c r="V63" s="265">
        <f>SUM(D65:U65)</f>
        <v>0</v>
      </c>
    </row>
    <row r="64" spans="1:22" s="4" customFormat="1" ht="15" x14ac:dyDescent="0.25">
      <c r="A64" s="260"/>
      <c r="B64" s="263"/>
      <c r="C64" s="264"/>
      <c r="D64" s="229">
        <f t="shared" ref="D64:F64" si="45">IF(D65&gt;0,1,)</f>
        <v>0</v>
      </c>
      <c r="E64" s="17">
        <f t="shared" si="45"/>
        <v>0</v>
      </c>
      <c r="F64" s="17">
        <f t="shared" si="45"/>
        <v>0</v>
      </c>
      <c r="G64" s="17">
        <v>1</v>
      </c>
      <c r="H64" s="17">
        <v>1</v>
      </c>
      <c r="I64" s="17">
        <v>1</v>
      </c>
      <c r="J64" s="17">
        <v>1</v>
      </c>
      <c r="K64" s="17">
        <v>1</v>
      </c>
      <c r="L64" s="17">
        <v>1</v>
      </c>
      <c r="M64" s="17">
        <v>1</v>
      </c>
      <c r="N64" s="17">
        <v>1</v>
      </c>
      <c r="O64" s="17">
        <v>1</v>
      </c>
      <c r="P64" s="17">
        <v>1</v>
      </c>
      <c r="Q64" s="17">
        <v>1</v>
      </c>
      <c r="R64" s="17">
        <v>1</v>
      </c>
      <c r="S64" s="121"/>
      <c r="T64" s="17"/>
      <c r="U64" s="17"/>
      <c r="V64" s="265"/>
    </row>
    <row r="65" spans="1:22" s="4" customFormat="1" ht="20.25" x14ac:dyDescent="0.25">
      <c r="A65" s="261"/>
      <c r="B65" s="263"/>
      <c r="C65" s="264"/>
      <c r="D65" s="230">
        <f>D63*$C63</f>
        <v>0</v>
      </c>
      <c r="E65" s="19">
        <f t="shared" ref="E65:U65" si="46">E63*$C63</f>
        <v>0</v>
      </c>
      <c r="F65" s="19">
        <f t="shared" si="46"/>
        <v>0</v>
      </c>
      <c r="G65" s="19">
        <f t="shared" si="46"/>
        <v>0</v>
      </c>
      <c r="H65" s="19">
        <f t="shared" si="46"/>
        <v>0</v>
      </c>
      <c r="I65" s="19">
        <f t="shared" si="46"/>
        <v>0</v>
      </c>
      <c r="J65" s="19">
        <f t="shared" si="46"/>
        <v>0</v>
      </c>
      <c r="K65" s="19">
        <f t="shared" si="46"/>
        <v>0</v>
      </c>
      <c r="L65" s="19">
        <f t="shared" si="46"/>
        <v>0</v>
      </c>
      <c r="M65" s="19">
        <f t="shared" si="46"/>
        <v>0</v>
      </c>
      <c r="N65" s="19">
        <f t="shared" si="46"/>
        <v>0</v>
      </c>
      <c r="O65" s="19">
        <f t="shared" si="46"/>
        <v>0</v>
      </c>
      <c r="P65" s="19">
        <f t="shared" si="46"/>
        <v>0</v>
      </c>
      <c r="Q65" s="19">
        <f t="shared" si="46"/>
        <v>0</v>
      </c>
      <c r="R65" s="19">
        <f t="shared" si="46"/>
        <v>0</v>
      </c>
      <c r="S65" s="19">
        <f t="shared" si="46"/>
        <v>0</v>
      </c>
      <c r="T65" s="19">
        <f t="shared" si="46"/>
        <v>0</v>
      </c>
      <c r="U65" s="19">
        <f t="shared" si="46"/>
        <v>0</v>
      </c>
      <c r="V65" s="20">
        <f>SUM(D63:U63)</f>
        <v>1</v>
      </c>
    </row>
    <row r="66" spans="1:22" s="4" customFormat="1" ht="15.75" x14ac:dyDescent="0.25">
      <c r="A66" s="259" t="str">
        <f>RESUMO!A29</f>
        <v>20.0</v>
      </c>
      <c r="B66" s="262" t="str">
        <f>RESUMO!B29</f>
        <v>LIMPEZA DE OBRA</v>
      </c>
      <c r="C66" s="264">
        <f>RESUMO!D29</f>
        <v>0</v>
      </c>
      <c r="D66" s="23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>
        <v>1</v>
      </c>
      <c r="V66" s="265">
        <f>SUM(D68:U68)</f>
        <v>0</v>
      </c>
    </row>
    <row r="67" spans="1:22" s="4" customFormat="1" ht="15" x14ac:dyDescent="0.25">
      <c r="A67" s="260"/>
      <c r="B67" s="263"/>
      <c r="C67" s="264"/>
      <c r="D67" s="229">
        <f>IF(D68&gt;0,1,)</f>
        <v>0</v>
      </c>
      <c r="E67" s="17">
        <f t="shared" ref="E67:U67" si="47">IF(E68&gt;0,1,)</f>
        <v>0</v>
      </c>
      <c r="F67" s="17">
        <f t="shared" si="47"/>
        <v>0</v>
      </c>
      <c r="G67" s="17">
        <f t="shared" si="47"/>
        <v>0</v>
      </c>
      <c r="H67" s="17">
        <f t="shared" si="47"/>
        <v>0</v>
      </c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>
        <f t="shared" si="47"/>
        <v>0</v>
      </c>
      <c r="V67" s="265"/>
    </row>
    <row r="68" spans="1:22" s="4" customFormat="1" ht="20.25" x14ac:dyDescent="0.25">
      <c r="A68" s="261"/>
      <c r="B68" s="263"/>
      <c r="C68" s="264"/>
      <c r="D68" s="230">
        <f>D66*$C66</f>
        <v>0</v>
      </c>
      <c r="E68" s="19">
        <f t="shared" ref="E68:U68" si="48">E66*$C66</f>
        <v>0</v>
      </c>
      <c r="F68" s="19">
        <f t="shared" si="48"/>
        <v>0</v>
      </c>
      <c r="G68" s="19">
        <f t="shared" si="48"/>
        <v>0</v>
      </c>
      <c r="H68" s="19">
        <f t="shared" si="48"/>
        <v>0</v>
      </c>
      <c r="I68" s="19">
        <f t="shared" si="48"/>
        <v>0</v>
      </c>
      <c r="J68" s="19">
        <f t="shared" si="48"/>
        <v>0</v>
      </c>
      <c r="K68" s="19">
        <f t="shared" si="48"/>
        <v>0</v>
      </c>
      <c r="L68" s="19">
        <f t="shared" si="48"/>
        <v>0</v>
      </c>
      <c r="M68" s="19">
        <f t="shared" si="48"/>
        <v>0</v>
      </c>
      <c r="N68" s="19">
        <f t="shared" si="48"/>
        <v>0</v>
      </c>
      <c r="O68" s="19">
        <f t="shared" si="48"/>
        <v>0</v>
      </c>
      <c r="P68" s="19">
        <f t="shared" si="48"/>
        <v>0</v>
      </c>
      <c r="Q68" s="19">
        <f t="shared" si="48"/>
        <v>0</v>
      </c>
      <c r="R68" s="19">
        <f t="shared" si="48"/>
        <v>0</v>
      </c>
      <c r="S68" s="19">
        <f t="shared" si="48"/>
        <v>0</v>
      </c>
      <c r="T68" s="19">
        <f t="shared" si="48"/>
        <v>0</v>
      </c>
      <c r="U68" s="19">
        <f t="shared" si="48"/>
        <v>0</v>
      </c>
      <c r="V68" s="20">
        <f>SUM(D66:U66)</f>
        <v>1</v>
      </c>
    </row>
    <row r="69" spans="1:22" s="4" customFormat="1" ht="15.75" x14ac:dyDescent="0.25">
      <c r="A69" s="259" t="str">
        <f>RESUMO!A34</f>
        <v>21.0</v>
      </c>
      <c r="B69" s="262" t="str">
        <f>RESUMO!B34</f>
        <v>ADMINISTRAÇÃO LOCAL</v>
      </c>
      <c r="C69" s="264">
        <f>RESUMO!D34</f>
        <v>0</v>
      </c>
      <c r="D69" s="232">
        <v>0.03</v>
      </c>
      <c r="E69" s="22">
        <v>0.04</v>
      </c>
      <c r="F69" s="22">
        <v>0.05</v>
      </c>
      <c r="G69" s="22">
        <v>0.06</v>
      </c>
      <c r="H69" s="22">
        <v>0.06</v>
      </c>
      <c r="I69" s="22">
        <v>0.06</v>
      </c>
      <c r="J69" s="22">
        <v>0.06</v>
      </c>
      <c r="K69" s="22">
        <v>0.06</v>
      </c>
      <c r="L69" s="22">
        <v>0.06</v>
      </c>
      <c r="M69" s="22">
        <v>0.06</v>
      </c>
      <c r="N69" s="22">
        <v>0.06</v>
      </c>
      <c r="O69" s="22">
        <v>0.06</v>
      </c>
      <c r="P69" s="22">
        <v>0.06</v>
      </c>
      <c r="Q69" s="22">
        <v>0.06</v>
      </c>
      <c r="R69" s="22">
        <v>0.06</v>
      </c>
      <c r="S69" s="22">
        <v>0.06</v>
      </c>
      <c r="T69" s="22">
        <v>0.06</v>
      </c>
      <c r="U69" s="22">
        <v>0.04</v>
      </c>
      <c r="V69" s="265">
        <f>SUM(D71:U71)</f>
        <v>0</v>
      </c>
    </row>
    <row r="70" spans="1:22" s="4" customFormat="1" ht="15" x14ac:dyDescent="0.25">
      <c r="A70" s="260"/>
      <c r="B70" s="263"/>
      <c r="C70" s="264"/>
      <c r="D70" s="229">
        <f>IF(D71&gt;0,1,)</f>
        <v>0</v>
      </c>
      <c r="E70" s="17">
        <f t="shared" ref="E70:U70" si="49">IF(E71&gt;0,1,)</f>
        <v>0</v>
      </c>
      <c r="F70" s="17">
        <f t="shared" si="49"/>
        <v>0</v>
      </c>
      <c r="G70" s="17">
        <f t="shared" si="49"/>
        <v>0</v>
      </c>
      <c r="H70" s="17">
        <f t="shared" si="49"/>
        <v>0</v>
      </c>
      <c r="I70" s="17">
        <f t="shared" si="49"/>
        <v>0</v>
      </c>
      <c r="J70" s="17">
        <f t="shared" si="49"/>
        <v>0</v>
      </c>
      <c r="K70" s="17">
        <f t="shared" si="49"/>
        <v>0</v>
      </c>
      <c r="L70" s="17">
        <f t="shared" si="49"/>
        <v>0</v>
      </c>
      <c r="M70" s="17">
        <f t="shared" si="49"/>
        <v>0</v>
      </c>
      <c r="N70" s="17">
        <f t="shared" si="49"/>
        <v>0</v>
      </c>
      <c r="O70" s="17">
        <f t="shared" si="49"/>
        <v>0</v>
      </c>
      <c r="P70" s="17">
        <f t="shared" si="49"/>
        <v>0</v>
      </c>
      <c r="Q70" s="17">
        <f t="shared" si="49"/>
        <v>0</v>
      </c>
      <c r="R70" s="17">
        <f t="shared" si="49"/>
        <v>0</v>
      </c>
      <c r="S70" s="17">
        <f t="shared" si="49"/>
        <v>0</v>
      </c>
      <c r="T70" s="17">
        <f t="shared" si="49"/>
        <v>0</v>
      </c>
      <c r="U70" s="17">
        <f t="shared" si="49"/>
        <v>0</v>
      </c>
      <c r="V70" s="265"/>
    </row>
    <row r="71" spans="1:22" s="4" customFormat="1" ht="20.25" x14ac:dyDescent="0.25">
      <c r="A71" s="261"/>
      <c r="B71" s="263"/>
      <c r="C71" s="264"/>
      <c r="D71" s="230">
        <f>D69*$C69</f>
        <v>0</v>
      </c>
      <c r="E71" s="18">
        <f t="shared" ref="E71:U71" si="50">E69*$C69</f>
        <v>0</v>
      </c>
      <c r="F71" s="18">
        <f t="shared" si="50"/>
        <v>0</v>
      </c>
      <c r="G71" s="18">
        <f t="shared" si="50"/>
        <v>0</v>
      </c>
      <c r="H71" s="18">
        <f t="shared" si="50"/>
        <v>0</v>
      </c>
      <c r="I71" s="18">
        <f t="shared" si="50"/>
        <v>0</v>
      </c>
      <c r="J71" s="18">
        <f t="shared" si="50"/>
        <v>0</v>
      </c>
      <c r="K71" s="18">
        <f t="shared" si="50"/>
        <v>0</v>
      </c>
      <c r="L71" s="18">
        <f t="shared" si="50"/>
        <v>0</v>
      </c>
      <c r="M71" s="18">
        <f t="shared" si="50"/>
        <v>0</v>
      </c>
      <c r="N71" s="18">
        <f t="shared" si="50"/>
        <v>0</v>
      </c>
      <c r="O71" s="18">
        <f t="shared" si="50"/>
        <v>0</v>
      </c>
      <c r="P71" s="18">
        <f t="shared" si="50"/>
        <v>0</v>
      </c>
      <c r="Q71" s="18">
        <f t="shared" si="50"/>
        <v>0</v>
      </c>
      <c r="R71" s="18">
        <f t="shared" si="50"/>
        <v>0</v>
      </c>
      <c r="S71" s="18">
        <f t="shared" si="50"/>
        <v>0</v>
      </c>
      <c r="T71" s="18">
        <f t="shared" si="50"/>
        <v>0</v>
      </c>
      <c r="U71" s="18">
        <f t="shared" si="50"/>
        <v>0</v>
      </c>
      <c r="V71" s="20">
        <f>SUM(D69:U69)</f>
        <v>1.0000000000000004</v>
      </c>
    </row>
    <row r="72" spans="1:22" s="4" customFormat="1" ht="24" thickBot="1" x14ac:dyDescent="0.3">
      <c r="A72" s="234"/>
      <c r="B72" s="23"/>
      <c r="C72" s="235"/>
      <c r="D72" s="233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5"/>
    </row>
    <row r="73" spans="1:22" ht="34.5" customHeight="1" x14ac:dyDescent="0.2">
      <c r="A73" s="254" t="s">
        <v>884</v>
      </c>
      <c r="B73" s="255"/>
      <c r="C73" s="236">
        <f>SUM(C9:C72)</f>
        <v>0</v>
      </c>
      <c r="D73" s="237">
        <f>D11+D14+D17+D20+D23+D29+D32+D35+D38+D41+D26+D44+D47+D50+D53+D56+D59+D62+D65+D68+D71</f>
        <v>0</v>
      </c>
      <c r="E73" s="238">
        <f t="shared" ref="E73:U73" si="51">E11+E14+E17+E20+E23+E29+E32+E35+E38+E41+E26+E44+E47+E50+E53+E56+E59+E62+E65+E68+E71</f>
        <v>0</v>
      </c>
      <c r="F73" s="238">
        <f t="shared" si="51"/>
        <v>0</v>
      </c>
      <c r="G73" s="238">
        <f t="shared" si="51"/>
        <v>0</v>
      </c>
      <c r="H73" s="238">
        <f t="shared" si="51"/>
        <v>0</v>
      </c>
      <c r="I73" s="238">
        <f t="shared" si="51"/>
        <v>0</v>
      </c>
      <c r="J73" s="238">
        <f t="shared" si="51"/>
        <v>0</v>
      </c>
      <c r="K73" s="238">
        <f t="shared" si="51"/>
        <v>0</v>
      </c>
      <c r="L73" s="238">
        <f t="shared" si="51"/>
        <v>0</v>
      </c>
      <c r="M73" s="238">
        <f t="shared" si="51"/>
        <v>0</v>
      </c>
      <c r="N73" s="238">
        <f t="shared" si="51"/>
        <v>0</v>
      </c>
      <c r="O73" s="238">
        <f t="shared" si="51"/>
        <v>0</v>
      </c>
      <c r="P73" s="238">
        <f t="shared" si="51"/>
        <v>0</v>
      </c>
      <c r="Q73" s="238">
        <f t="shared" si="51"/>
        <v>0</v>
      </c>
      <c r="R73" s="238">
        <f t="shared" si="51"/>
        <v>0</v>
      </c>
      <c r="S73" s="238">
        <f t="shared" si="51"/>
        <v>0</v>
      </c>
      <c r="T73" s="238">
        <f t="shared" si="51"/>
        <v>0</v>
      </c>
      <c r="U73" s="236">
        <f t="shared" si="51"/>
        <v>0</v>
      </c>
      <c r="V73" s="30">
        <f>V69+V66+V63+V60+V57+V54+V51+V48+V45+V42+V39+V36+V33+V30+V27+V24+V21+V18+V15+V12+V9</f>
        <v>0</v>
      </c>
    </row>
    <row r="74" spans="1:22" ht="34.5" customHeight="1" thickBot="1" x14ac:dyDescent="0.25">
      <c r="A74" s="256" t="s">
        <v>1417</v>
      </c>
      <c r="B74" s="257"/>
      <c r="C74" s="258"/>
      <c r="D74" s="239">
        <f>D73</f>
        <v>0</v>
      </c>
      <c r="E74" s="240">
        <f>D74+E73</f>
        <v>0</v>
      </c>
      <c r="F74" s="240">
        <f t="shared" ref="F74:U74" si="52">E74+F73</f>
        <v>0</v>
      </c>
      <c r="G74" s="240">
        <f t="shared" si="52"/>
        <v>0</v>
      </c>
      <c r="H74" s="240">
        <f t="shared" si="52"/>
        <v>0</v>
      </c>
      <c r="I74" s="240">
        <f t="shared" si="52"/>
        <v>0</v>
      </c>
      <c r="J74" s="240">
        <f t="shared" si="52"/>
        <v>0</v>
      </c>
      <c r="K74" s="240">
        <f t="shared" si="52"/>
        <v>0</v>
      </c>
      <c r="L74" s="240">
        <f t="shared" si="52"/>
        <v>0</v>
      </c>
      <c r="M74" s="240">
        <f t="shared" si="52"/>
        <v>0</v>
      </c>
      <c r="N74" s="240">
        <f t="shared" si="52"/>
        <v>0</v>
      </c>
      <c r="O74" s="240">
        <f t="shared" si="52"/>
        <v>0</v>
      </c>
      <c r="P74" s="240">
        <f t="shared" si="52"/>
        <v>0</v>
      </c>
      <c r="Q74" s="240">
        <f t="shared" si="52"/>
        <v>0</v>
      </c>
      <c r="R74" s="240">
        <f t="shared" si="52"/>
        <v>0</v>
      </c>
      <c r="S74" s="240">
        <f t="shared" si="52"/>
        <v>0</v>
      </c>
      <c r="T74" s="240">
        <f t="shared" si="52"/>
        <v>0</v>
      </c>
      <c r="U74" s="241">
        <f t="shared" si="52"/>
        <v>0</v>
      </c>
      <c r="V74" s="31"/>
    </row>
    <row r="78" spans="1:22" x14ac:dyDescent="0.25">
      <c r="T78" s="122"/>
      <c r="U78" s="123"/>
    </row>
    <row r="79" spans="1:22" x14ac:dyDescent="0.25">
      <c r="U79" s="122"/>
    </row>
  </sheetData>
  <mergeCells count="96">
    <mergeCell ref="V7:V8"/>
    <mergeCell ref="A3:B3"/>
    <mergeCell ref="A4:B4"/>
    <mergeCell ref="A7:A8"/>
    <mergeCell ref="B7:B8"/>
    <mergeCell ref="C7:C8"/>
    <mergeCell ref="D5:L5"/>
    <mergeCell ref="M5:U5"/>
    <mergeCell ref="M3:N3"/>
    <mergeCell ref="M4:N4"/>
    <mergeCell ref="A9:A11"/>
    <mergeCell ref="B9:B11"/>
    <mergeCell ref="C9:C11"/>
    <mergeCell ref="V9:V10"/>
    <mergeCell ref="A12:A14"/>
    <mergeCell ref="B12:B14"/>
    <mergeCell ref="C12:C14"/>
    <mergeCell ref="V12:V13"/>
    <mergeCell ref="A15:A17"/>
    <mergeCell ref="B15:B17"/>
    <mergeCell ref="C15:C17"/>
    <mergeCell ref="V15:V16"/>
    <mergeCell ref="A18:A20"/>
    <mergeCell ref="B18:B20"/>
    <mergeCell ref="C18:C20"/>
    <mergeCell ref="V18:V19"/>
    <mergeCell ref="A21:A23"/>
    <mergeCell ref="B21:B23"/>
    <mergeCell ref="C21:C23"/>
    <mergeCell ref="V21:V22"/>
    <mergeCell ref="A24:A26"/>
    <mergeCell ref="B24:B26"/>
    <mergeCell ref="C24:C26"/>
    <mergeCell ref="V24:V25"/>
    <mergeCell ref="A27:A29"/>
    <mergeCell ref="B27:B29"/>
    <mergeCell ref="C27:C29"/>
    <mergeCell ref="V27:V28"/>
    <mergeCell ref="A30:A32"/>
    <mergeCell ref="B30:B32"/>
    <mergeCell ref="C30:C32"/>
    <mergeCell ref="V30:V31"/>
    <mergeCell ref="A33:A35"/>
    <mergeCell ref="B33:B35"/>
    <mergeCell ref="C33:C35"/>
    <mergeCell ref="V33:V34"/>
    <mergeCell ref="A36:A38"/>
    <mergeCell ref="B36:B38"/>
    <mergeCell ref="C36:C38"/>
    <mergeCell ref="V36:V37"/>
    <mergeCell ref="B39:B41"/>
    <mergeCell ref="C39:C41"/>
    <mergeCell ref="V39:V40"/>
    <mergeCell ref="A42:A44"/>
    <mergeCell ref="B42:B44"/>
    <mergeCell ref="C42:C44"/>
    <mergeCell ref="V42:V43"/>
    <mergeCell ref="A39:A41"/>
    <mergeCell ref="V45:V46"/>
    <mergeCell ref="A48:A50"/>
    <mergeCell ref="B48:B50"/>
    <mergeCell ref="C48:C50"/>
    <mergeCell ref="V48:V49"/>
    <mergeCell ref="A45:A47"/>
    <mergeCell ref="B45:B47"/>
    <mergeCell ref="C45:C47"/>
    <mergeCell ref="C60:C62"/>
    <mergeCell ref="V60:V61"/>
    <mergeCell ref="V51:V52"/>
    <mergeCell ref="A54:A56"/>
    <mergeCell ref="B54:B56"/>
    <mergeCell ref="C54:C56"/>
    <mergeCell ref="V54:V55"/>
    <mergeCell ref="V57:V58"/>
    <mergeCell ref="A60:A62"/>
    <mergeCell ref="B60:B62"/>
    <mergeCell ref="A57:A59"/>
    <mergeCell ref="B57:B59"/>
    <mergeCell ref="C57:C59"/>
    <mergeCell ref="A51:A53"/>
    <mergeCell ref="B51:B53"/>
    <mergeCell ref="C51:C53"/>
    <mergeCell ref="V69:V70"/>
    <mergeCell ref="A63:A65"/>
    <mergeCell ref="B63:B65"/>
    <mergeCell ref="C63:C65"/>
    <mergeCell ref="V63:V64"/>
    <mergeCell ref="A66:A68"/>
    <mergeCell ref="B66:B68"/>
    <mergeCell ref="C66:C68"/>
    <mergeCell ref="V66:V67"/>
    <mergeCell ref="A73:B73"/>
    <mergeCell ref="A74:C74"/>
    <mergeCell ref="A69:A71"/>
    <mergeCell ref="B69:B71"/>
    <mergeCell ref="C69:C71"/>
  </mergeCells>
  <conditionalFormatting sqref="D10:U10 D13:U13 D16:U16">
    <cfRule type="cellIs" dxfId="20" priority="22" operator="greaterThan">
      <formula>0</formula>
    </cfRule>
    <cfRule type="cellIs" dxfId="19" priority="23" operator="equal">
      <formula>" "</formula>
    </cfRule>
    <cfRule type="cellIs" dxfId="18" priority="24" stopIfTrue="1" operator="equal">
      <formula>" "</formula>
    </cfRule>
  </conditionalFormatting>
  <conditionalFormatting sqref="D19:U19 D22:U22 D25:U25 D28:U28 D31:U31 D34:U34 D37:U37 D40:U40 D43:U43 D46:U46 D49:U49 D52:U52 D55:U55">
    <cfRule type="cellIs" dxfId="17" priority="19" operator="greaterThan">
      <formula>0</formula>
    </cfRule>
    <cfRule type="cellIs" dxfId="16" priority="20" operator="equal">
      <formula>" "</formula>
    </cfRule>
    <cfRule type="cellIs" dxfId="15" priority="21" stopIfTrue="1" operator="equal">
      <formula>" "</formula>
    </cfRule>
  </conditionalFormatting>
  <conditionalFormatting sqref="D58:U58">
    <cfRule type="cellIs" dxfId="14" priority="16" operator="greaterThan">
      <formula>0</formula>
    </cfRule>
    <cfRule type="cellIs" dxfId="13" priority="17" operator="equal">
      <formula>" "</formula>
    </cfRule>
    <cfRule type="cellIs" dxfId="12" priority="18" stopIfTrue="1" operator="equal">
      <formula>" "</formula>
    </cfRule>
  </conditionalFormatting>
  <conditionalFormatting sqref="D61:U61">
    <cfRule type="cellIs" dxfId="11" priority="13" operator="greaterThan">
      <formula>0</formula>
    </cfRule>
    <cfRule type="cellIs" dxfId="10" priority="14" operator="equal">
      <formula>" "</formula>
    </cfRule>
    <cfRule type="cellIs" dxfId="9" priority="15" stopIfTrue="1" operator="equal">
      <formula>" "</formula>
    </cfRule>
  </conditionalFormatting>
  <conditionalFormatting sqref="D64:U64">
    <cfRule type="cellIs" dxfId="8" priority="1" operator="greaterThan">
      <formula>0</formula>
    </cfRule>
    <cfRule type="cellIs" dxfId="7" priority="2" operator="equal">
      <formula>" "</formula>
    </cfRule>
    <cfRule type="cellIs" dxfId="6" priority="3" stopIfTrue="1" operator="equal">
      <formula>" "</formula>
    </cfRule>
  </conditionalFormatting>
  <conditionalFormatting sqref="D67:U67">
    <cfRule type="cellIs" dxfId="5" priority="10" operator="greaterThan">
      <formula>0</formula>
    </cfRule>
    <cfRule type="cellIs" dxfId="4" priority="11" operator="equal">
      <formula>" "</formula>
    </cfRule>
    <cfRule type="cellIs" dxfId="3" priority="12" stopIfTrue="1" operator="equal">
      <formula>" "</formula>
    </cfRule>
  </conditionalFormatting>
  <conditionalFormatting sqref="D70:U70">
    <cfRule type="cellIs" dxfId="2" priority="4" operator="greaterThan">
      <formula>0</formula>
    </cfRule>
    <cfRule type="cellIs" dxfId="1" priority="5" operator="equal">
      <formula>" "</formula>
    </cfRule>
    <cfRule type="cellIs" dxfId="0" priority="6" stopIfTrue="1" operator="equal">
      <formula>" "</formula>
    </cfRule>
  </conditionalFormatting>
  <printOptions horizontalCentered="1" verticalCentered="1"/>
  <pageMargins left="0" right="0" top="0.74803149606299213" bottom="0.74803149606299213" header="0.31496062992125984" footer="0.31496062992125984"/>
  <pageSetup paperSize="8" scale="51" fitToWidth="0" orientation="landscape" r:id="rId1"/>
  <headerFooter alignWithMargins="0"/>
  <colBreaks count="1" manualBreakCount="1">
    <brk id="12" max="7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7</vt:i4>
      </vt:variant>
    </vt:vector>
  </HeadingPairs>
  <TitlesOfParts>
    <vt:vector size="10" baseType="lpstr">
      <vt:lpstr>RESUMO</vt:lpstr>
      <vt:lpstr>PLANILHA</vt:lpstr>
      <vt:lpstr>CRONOGRAMA</vt:lpstr>
      <vt:lpstr>CRONOGRAMA!Area_de_impressao</vt:lpstr>
      <vt:lpstr>PLANILHA!Area_de_impressao</vt:lpstr>
      <vt:lpstr>RESUMO!Area_de_impressao</vt:lpstr>
      <vt:lpstr>BDI_EQUIPAMENTO</vt:lpstr>
      <vt:lpstr>BDI_SERVIÇO</vt:lpstr>
      <vt:lpstr>CRONOGRAMA!Titulos_de_impressao</vt:lpstr>
      <vt:lpstr>PLANILHA!Titulos_de_impressao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Fernanda Giroto</dc:creator>
  <cp:lastModifiedBy>Fernanda Giroto</cp:lastModifiedBy>
  <cp:lastPrinted>2026-03-03T22:21:47Z</cp:lastPrinted>
  <dcterms:created xsi:type="dcterms:W3CDTF">2024-10-18T17:08:18Z</dcterms:created>
  <dcterms:modified xsi:type="dcterms:W3CDTF">2026-04-29T18:40:14Z</dcterms:modified>
</cp:coreProperties>
</file>